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71" windowWidth="12120" windowHeight="8535" tabRatio="866" activeTab="2"/>
  </bookViews>
  <sheets>
    <sheet name="budynki i budowle" sheetId="1" r:id="rId1"/>
    <sheet name="elektronika" sheetId="2" r:id="rId2"/>
    <sheet name="komunikacja" sheetId="3" r:id="rId3"/>
    <sheet name="pozostałe" sheetId="4" r:id="rId4"/>
    <sheet name="szkodowość" sheetId="5" r:id="rId5"/>
    <sheet name="OSP sołtysi" sheetId="6" r:id="rId6"/>
    <sheet name="drogi" sheetId="7" r:id="rId7"/>
  </sheets>
  <definedNames>
    <definedName name="_xlnm.Print_Area" localSheetId="0">'budynki i budowle'!$A$1:$H$308</definedName>
    <definedName name="_xlnm.Print_Area" localSheetId="6">'drogi'!$A$1:$F$12</definedName>
    <definedName name="_xlnm.Print_Area" localSheetId="1">'elektronika'!$A$1:$E$251</definedName>
    <definedName name="_xlnm.Print_Area" localSheetId="2">'komunikacja'!$A$1:$Y$48</definedName>
    <definedName name="_xlnm.Print_Area" localSheetId="5">'OSP sołtysi'!$A$1:$F$18</definedName>
    <definedName name="_xlnm.Print_Area" localSheetId="3">'pozostałe'!$A$1:$D$25</definedName>
    <definedName name="_xlnm.Print_Area" localSheetId="4">'szkodowość'!$A$2:$C$9</definedName>
  </definedNames>
  <calcPr fullCalcOnLoad="1"/>
</workbook>
</file>

<file path=xl/comments1.xml><?xml version="1.0" encoding="utf-8"?>
<comments xmlns="http://schemas.openxmlformats.org/spreadsheetml/2006/main">
  <authors>
    <author>komp</author>
  </authors>
  <commentList>
    <comment ref="B274" authorId="0">
      <text>
        <r>
          <rPr>
            <b/>
            <sz val="8"/>
            <rFont val="Tahoma"/>
            <family val="2"/>
          </rPr>
          <t>komp: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<sst xmlns="http://schemas.openxmlformats.org/spreadsheetml/2006/main" count="1009" uniqueCount="630">
  <si>
    <t>Załącznik nr 1</t>
  </si>
  <si>
    <t>Załącznik nr 2</t>
  </si>
  <si>
    <t>obiekt</t>
  </si>
  <si>
    <t>Marka</t>
  </si>
  <si>
    <t>Załącznik nr 3</t>
  </si>
  <si>
    <t>OC i NNW</t>
  </si>
  <si>
    <t>wartość księgowa brutto</t>
  </si>
  <si>
    <t>rok produkcji</t>
  </si>
  <si>
    <t>wartość ks brutto</t>
  </si>
  <si>
    <t>nazwa jednostki</t>
  </si>
  <si>
    <t>okres ubezpieczenia</t>
  </si>
  <si>
    <t>zabezpieczenia p-poż i kradzieżowe</t>
  </si>
  <si>
    <t>Załącznik nr 4</t>
  </si>
  <si>
    <t>uwagi</t>
  </si>
  <si>
    <t>Lp.</t>
  </si>
  <si>
    <t>liczba pracowników</t>
  </si>
  <si>
    <t xml:space="preserve">Suma ubezpieczenia środki trwałe i środki trwałe niskiej wartości </t>
  </si>
  <si>
    <t>Załącznik nr 5</t>
  </si>
  <si>
    <t>Załącznik nr 6</t>
  </si>
  <si>
    <t>ŁĄCZNIE</t>
  </si>
  <si>
    <t>Wykaz jednostek OSP oraz młodzieżowych drużyn pożarniczych</t>
  </si>
  <si>
    <t xml:space="preserve"> Liczba sołtysów w Gminie</t>
  </si>
  <si>
    <t>Szkodowość została opracowana w oparciu o dane przekazane przez poszczególne jednostki Zamawiającego</t>
  </si>
  <si>
    <t>Razem</t>
  </si>
  <si>
    <t xml:space="preserve"> </t>
  </si>
  <si>
    <t>w tym zbiory biblioteczne</t>
  </si>
  <si>
    <t>Urząd Gminy</t>
  </si>
  <si>
    <t>Wykaz budynków i budowli Gminy Czarnków</t>
  </si>
  <si>
    <t>Wykaz sprzętu elektronicznego Gminy Czarnków</t>
  </si>
  <si>
    <t>Wykaz pojazdów Gminy Czarnków</t>
  </si>
  <si>
    <t>Monitor Belinea 19 LCD 1905S1</t>
  </si>
  <si>
    <t>Drukarka HP PJ PRO K5400</t>
  </si>
  <si>
    <t>Drukarka HP 2015 LJ</t>
  </si>
  <si>
    <t>Projektor do komputera Benq PB-6100 1500 ANS, mod. PB6100</t>
  </si>
  <si>
    <t>Drukarka Lexmark P4350</t>
  </si>
  <si>
    <t>Monitor 17 Samsung LCD SM710N</t>
  </si>
  <si>
    <t>przenośny</t>
  </si>
  <si>
    <t xml:space="preserve">Zespół Szkół – Kuźnica Czarnkowska </t>
  </si>
  <si>
    <t>Zespół Szkół - Jędrzejewo</t>
  </si>
  <si>
    <t>Szkoła Podstawowa - Sarbia</t>
  </si>
  <si>
    <t>Szkoła Podstawowa – Huta</t>
  </si>
  <si>
    <t>Szkoła Podstawowa- Śmieszkowo</t>
  </si>
  <si>
    <t>Szkoła Podstawowa -Gębice</t>
  </si>
  <si>
    <t>Publiczne Gimnazjum- Gębice</t>
  </si>
  <si>
    <t>Publiczne Gimnazjum -Romanowo Dolne</t>
  </si>
  <si>
    <t>Publiczne Przedszkole- Jędrzejewo</t>
  </si>
  <si>
    <t>Publiczne Przedszkole- Kuźnica Czarnkowska</t>
  </si>
  <si>
    <t>Szkoła Podstawowa – Romanowo Dolne</t>
  </si>
  <si>
    <t>Publiczne Przedszkole -Gębice</t>
  </si>
  <si>
    <t>Publiczne Przedszkole - Śmieszkowo</t>
  </si>
  <si>
    <t>Publiczne Przedszkole -Mikołajewo</t>
  </si>
  <si>
    <t>Świetlica Środowiskowa - Walkowice</t>
  </si>
  <si>
    <t>Publiczne Przedszkole- Romanowo Górne</t>
  </si>
  <si>
    <t>Komputer- serwer</t>
  </si>
  <si>
    <t>Komputer uczniowski – stacja robocza z systemem operacyjnym
 ( bez monitora)</t>
  </si>
  <si>
    <t>Komputer z napędem COMBO, głośnikami aktywnymi i systemem operacyjnym- uczniowska stacja robocza ( bez monitora)</t>
  </si>
  <si>
    <t>Drukarka laserowa</t>
  </si>
  <si>
    <t>Komputer przenośny</t>
  </si>
  <si>
    <t>Wideoprojektor</t>
  </si>
  <si>
    <t>Zestaw Komputerowy ( Notebook + DVD + RW + MS Windows XP)</t>
  </si>
  <si>
    <t>Zestaw komputerowy CORE 2 DUO + MS Windows HP</t>
  </si>
  <si>
    <t>Rejestrator  URMET MY –DVR 1630</t>
  </si>
  <si>
    <t>Zestaw do monitoringu ( Kamera + Obiektyw + Obudowa Zewn. + Uchwyt)</t>
  </si>
  <si>
    <t>Zestaw do monitoringu ( Kamera wewn. + Uchwyt + zasilacz )</t>
  </si>
  <si>
    <t>Monitor LCD 17’’</t>
  </si>
  <si>
    <t>Wielofunkcyjne urządzenie sieciowe HP Laser Jet 3052</t>
  </si>
  <si>
    <t>Monitor LCD</t>
  </si>
  <si>
    <t>4 szt.</t>
  </si>
  <si>
    <t>5 szt.</t>
  </si>
  <si>
    <t>9 szt.</t>
  </si>
  <si>
    <t>Komputer przenośny ( Notebook) Semprom 3000, HDD 80 GB, RAM 512 MB, DVD/RW, K.sieć, modem, etui</t>
  </si>
  <si>
    <t>Projektor multimedialny do komputera Benq PB6110</t>
  </si>
  <si>
    <t>Komputer Fujtsu Samsung</t>
  </si>
  <si>
    <t>Komputer przenośny ACER AS720Z</t>
  </si>
  <si>
    <t>Komputer przenośny ACER EX 5220</t>
  </si>
  <si>
    <t>Kopiarko-drukarka cyfrowa INEO</t>
  </si>
  <si>
    <t>Aparat cyfrowy PANASONIC DMC-FZ18E-K</t>
  </si>
  <si>
    <t>Rejestrator URMET MY-DVR 1630</t>
  </si>
  <si>
    <t>Zestaw do monitoringu (kamera NVC-560 DN + obiektyw + obudowa zew. + uchwyt zew.)</t>
  </si>
  <si>
    <t>Zestaw do monitoringu ( kamera wew. NVc-HC200D + uchwyt wew. + zasilacz )</t>
  </si>
  <si>
    <t>Monitor LCD 17” + przesył radiowy + multiplekser</t>
  </si>
  <si>
    <t>Komputer - serwer</t>
  </si>
  <si>
    <t>Kserokopiarka REX ROTARY</t>
  </si>
  <si>
    <t>Drukarka HP PSC 1219</t>
  </si>
  <si>
    <t>3 szt.</t>
  </si>
  <si>
    <t>PC ADAX – SN</t>
  </si>
  <si>
    <t>Procesor INTEL PENTIUM 4 2 GHz</t>
  </si>
  <si>
    <t>Drukarka HPINKJET 1100 D BUSINESS</t>
  </si>
  <si>
    <t>Drukarka –Brother</t>
  </si>
  <si>
    <t>Monitor LG L1753S-SF</t>
  </si>
  <si>
    <t>Projektor- Ben@ MP721c</t>
  </si>
  <si>
    <t>Przełącznik 24-portowy</t>
  </si>
  <si>
    <t>Kseropiarka OLIVETTI d-copia 18 MF</t>
  </si>
  <si>
    <t>Drukarka HP 5150 MY4154J1BY</t>
  </si>
  <si>
    <t>Zestaw komputerowy ADM Sempron 2400</t>
  </si>
  <si>
    <t>Oprogramowanie Microsoft OFFICE 2003 PL</t>
  </si>
  <si>
    <t>Drukarka HP PSC 1215</t>
  </si>
  <si>
    <t>Kserokopiarka RICOH AFICIO 1113</t>
  </si>
  <si>
    <t>Zestaw komputerowy</t>
  </si>
  <si>
    <t>Procesor DUAL CORE</t>
  </si>
  <si>
    <t>Monitor BENQ</t>
  </si>
  <si>
    <t>SP Gębice</t>
  </si>
  <si>
    <t>Intel Celeron 1,3 HDD 60</t>
  </si>
  <si>
    <t>Kopiarka RICOH AFICIO 1050</t>
  </si>
  <si>
    <t>Zestaw komputerowy GEO- PC 3444 Monitor 17” Tusonic EV 700 Black</t>
  </si>
  <si>
    <t>Komputer przenośny (notebook) Sempron 3000, HDD 80GB, RAM 512 MB, DVD/RW, k.sieć, modem, etui</t>
  </si>
  <si>
    <t>Projektor multimedialny do komputera Benq PB 6110</t>
  </si>
  <si>
    <t>Komputer przenośny ( Notebook ) Sempron 3000, HDD 80 GB, RAM 512 MB, DVD/RW, k. sieć, modem, etui</t>
  </si>
  <si>
    <t xml:space="preserve">Programy </t>
  </si>
  <si>
    <t>Komputer LG-ATX6013 G/5 CODEREGEN 300XI, monitor HUNDAI model S570 No S8A5HD04J 16486 ( w użyczeniu ZS Kuźnica Cz.)</t>
  </si>
  <si>
    <t>Komputer ATHLON</t>
  </si>
  <si>
    <t>Monitor LCD 19”</t>
  </si>
  <si>
    <t>Komputer uczniowski</t>
  </si>
  <si>
    <t>Monitor 15"</t>
  </si>
  <si>
    <t>PAE0092</t>
  </si>
  <si>
    <t>PCTN203</t>
  </si>
  <si>
    <t>PIB590S</t>
  </si>
  <si>
    <t>PCTE151</t>
  </si>
  <si>
    <t>ogrodzenia</t>
  </si>
  <si>
    <t>ogrodzenia (STR. 16)</t>
  </si>
  <si>
    <t>budynki i budowle</t>
  </si>
  <si>
    <t>wodociagi i sieci wodociągowe</t>
  </si>
  <si>
    <t>ŁĄCZNIE                                                                        w tym:</t>
  </si>
  <si>
    <t>ogrodzenia (STR. 15)</t>
  </si>
  <si>
    <t>ogrodzenia (STR. 22)</t>
  </si>
  <si>
    <t>ogrodzenia ( STR 23)</t>
  </si>
  <si>
    <t>2007 Uszkodzenie budynku - szkoda komunikacyjna</t>
  </si>
  <si>
    <t>szkody w roku  2007, 2008 i 2009</t>
  </si>
  <si>
    <t>Wyszczególnienie</t>
  </si>
  <si>
    <t>OSP</t>
  </si>
  <si>
    <t>MDP- dz</t>
  </si>
  <si>
    <t>MDP – chł</t>
  </si>
  <si>
    <t>Śmieszkowo</t>
  </si>
  <si>
    <t>Gajewo</t>
  </si>
  <si>
    <t>Huta</t>
  </si>
  <si>
    <t>Jędrzejewo</t>
  </si>
  <si>
    <t>Sarbia – Skarbka</t>
  </si>
  <si>
    <t>Walkowice</t>
  </si>
  <si>
    <t>Romanowo</t>
  </si>
  <si>
    <t>Marunowo</t>
  </si>
  <si>
    <t>Ciszkowo</t>
  </si>
  <si>
    <t>Gębice</t>
  </si>
  <si>
    <t xml:space="preserve">rodzaj drogi ( utwardzone , gruntowe, ulice) </t>
  </si>
  <si>
    <t xml:space="preserve">długość w kilometrach </t>
  </si>
  <si>
    <t>drogi dojazdowe - ( nieutwardzone)</t>
  </si>
  <si>
    <t>drogi dojazdowe   - ( utwardzone )</t>
  </si>
  <si>
    <t>drogi publiczne - zaliczone do kategorii dróg gminnych   (nieutwardzone)</t>
  </si>
  <si>
    <t>drogi publiczne  -(utwardzone )</t>
  </si>
  <si>
    <t xml:space="preserve">Ogółem drogi </t>
  </si>
  <si>
    <t>Dane właściciela pojazu (Ubezpieczonego)</t>
  </si>
  <si>
    <t>Okres ubezpieczenia</t>
  </si>
  <si>
    <t>Numer rejestracyjny</t>
  </si>
  <si>
    <t>Rodzaj pojazdu</t>
  </si>
  <si>
    <t>Rok produkcji</t>
  </si>
  <si>
    <t>Typ, model</t>
  </si>
  <si>
    <t>Czy pojazd służy do przewozu towarów niebezpiecznych?</t>
  </si>
  <si>
    <t xml:space="preserve">Pojemność silnika </t>
  </si>
  <si>
    <t>Numer nadwozia/ VIN</t>
  </si>
  <si>
    <t>Ładowność (w tonach)</t>
  </si>
  <si>
    <t>Liczba miejsc</t>
  </si>
  <si>
    <t>Data pierwszej rejestracji</t>
  </si>
  <si>
    <t>Wyposażenie dodatkowe (wymienić)</t>
  </si>
  <si>
    <t>Zabezpieczenia p/kradzieżowe (rodzaj, typ)</t>
  </si>
  <si>
    <t>Przebieg pojazdu (w km)</t>
  </si>
  <si>
    <t>Liczba kluczyków / sterowników</t>
  </si>
  <si>
    <t>z VAT</t>
  </si>
  <si>
    <t>bez VAT 
w części</t>
  </si>
  <si>
    <t>bez VAT 
w całości</t>
  </si>
  <si>
    <t>Imię i nazwisko/nazwa</t>
  </si>
  <si>
    <t>adres</t>
  </si>
  <si>
    <t>REGON</t>
  </si>
  <si>
    <t>NIP</t>
  </si>
  <si>
    <t>O - Oryg - ./n - nieoryg.</t>
  </si>
  <si>
    <t xml:space="preserve"> Gmina  Czarnków</t>
  </si>
  <si>
    <t>64-700 Czarnków ul.Rybaki 3</t>
  </si>
  <si>
    <t>763-10-02-845</t>
  </si>
  <si>
    <t>PIA 976E</t>
  </si>
  <si>
    <t>Star 200</t>
  </si>
  <si>
    <t>Pożarniczy</t>
  </si>
  <si>
    <t>1986r</t>
  </si>
  <si>
    <t>8425</t>
  </si>
  <si>
    <t>Sarbia</t>
  </si>
  <si>
    <t>64-700 Czarnków ul.Rybaki 4</t>
  </si>
  <si>
    <t>763-10-02-846</t>
  </si>
  <si>
    <t>Star244</t>
  </si>
  <si>
    <t>00219</t>
  </si>
  <si>
    <t>1975/97</t>
  </si>
  <si>
    <t>3199</t>
  </si>
  <si>
    <t>64-700 Czarnków ul.Rybaki 5</t>
  </si>
  <si>
    <t>763-10-02-847</t>
  </si>
  <si>
    <t>PIB696S</t>
  </si>
  <si>
    <t>Żuk156B</t>
  </si>
  <si>
    <t>Żuk 156B</t>
  </si>
  <si>
    <t>489737</t>
  </si>
  <si>
    <t>3239</t>
  </si>
  <si>
    <t>Ciszk</t>
  </si>
  <si>
    <t>64-700 Czarnków ul.Rybaki 6</t>
  </si>
  <si>
    <t>763-10-02-848</t>
  </si>
  <si>
    <t>1986</t>
  </si>
  <si>
    <t>6842</t>
  </si>
  <si>
    <t>2800</t>
  </si>
  <si>
    <t>Jędrz.</t>
  </si>
  <si>
    <t>64-700 Czarnków ul.Rybaki 7</t>
  </si>
  <si>
    <t>763-10-02-849</t>
  </si>
  <si>
    <t>Star266</t>
  </si>
  <si>
    <t>1989</t>
  </si>
  <si>
    <t>Star 266</t>
  </si>
  <si>
    <t>6876</t>
  </si>
  <si>
    <t>1989r</t>
  </si>
  <si>
    <t>8001</t>
  </si>
  <si>
    <t>64-700 Czarnków ul.Rybaki 8</t>
  </si>
  <si>
    <t>763-10-02-850</t>
  </si>
  <si>
    <t>PIB 572S</t>
  </si>
  <si>
    <t>1987</t>
  </si>
  <si>
    <t>2120</t>
  </si>
  <si>
    <t>64-700 Czarnków ul.Rybaki 9</t>
  </si>
  <si>
    <t>763-10-02-851</t>
  </si>
  <si>
    <t>PIA 415P</t>
  </si>
  <si>
    <t>Autobus</t>
  </si>
  <si>
    <t>Autosan</t>
  </si>
  <si>
    <t>6540</t>
  </si>
  <si>
    <t>52</t>
  </si>
  <si>
    <t>27.06.89</t>
  </si>
  <si>
    <t>64-700 Czarnków ul.Rybaki 10</t>
  </si>
  <si>
    <t>763-10-02-852</t>
  </si>
  <si>
    <t>2000</t>
  </si>
  <si>
    <t>H-9-21</t>
  </si>
  <si>
    <t>SVAS43APx5021773</t>
  </si>
  <si>
    <t>53</t>
  </si>
  <si>
    <t>2000r</t>
  </si>
  <si>
    <t>AC</t>
  </si>
  <si>
    <t>Dane właściciela</t>
  </si>
  <si>
    <t>Numer rejestr</t>
  </si>
  <si>
    <t xml:space="preserve">Rodzaj </t>
  </si>
  <si>
    <t xml:space="preserve">Rok </t>
  </si>
  <si>
    <t xml:space="preserve">Pojemność </t>
  </si>
  <si>
    <t>Numer nad</t>
  </si>
  <si>
    <t>suma ubezp</t>
  </si>
  <si>
    <t>U G Czarnków</t>
  </si>
  <si>
    <t>Radiotelefon</t>
  </si>
  <si>
    <t>Pilarka spalinowa</t>
  </si>
  <si>
    <t>Pompa pływająca NIAGARA</t>
  </si>
  <si>
    <t>Radiotelefon GM 360</t>
  </si>
  <si>
    <t>Pompa pływajaca</t>
  </si>
  <si>
    <t>Informacje dotyczace wyposażenia poajzdów:</t>
  </si>
  <si>
    <t>BUDYNEK WARTSZTATOWY</t>
  </si>
  <si>
    <t>Budynek  warszt.Brzeźno</t>
  </si>
  <si>
    <t>gaśnice</t>
  </si>
  <si>
    <t>Razem :</t>
  </si>
  <si>
    <t>PRZYSTANKI</t>
  </si>
  <si>
    <t>Przyst.autob.Romanowo Górne prefabrykowany</t>
  </si>
  <si>
    <t>brak</t>
  </si>
  <si>
    <t>Przyst.aut. murowany Śmietank.</t>
  </si>
  <si>
    <t>Przyst.aut. murowany Mikołajewo</t>
  </si>
  <si>
    <t>Przyst.autob. Z płyty obornickiej Marunowo</t>
  </si>
  <si>
    <t>Przyst.autob.Romanowo D. Osuch - prefabrykowany</t>
  </si>
  <si>
    <t>Przyst.autob.Romanowo G.</t>
  </si>
  <si>
    <t>Przyst.autob. blaszany Marunowo</t>
  </si>
  <si>
    <t>Przyst.autob.Jędrzejewo - Kaźmierówka</t>
  </si>
  <si>
    <t>Przyst.aut. blaszany Śmieszkowo</t>
  </si>
  <si>
    <t>Przyst.autob. baszany Zofiowo</t>
  </si>
  <si>
    <t>Przyst.autob. murowany Walkowice</t>
  </si>
  <si>
    <t>Przyst.autob.Huta ul. Poznańska - prefabrykowany</t>
  </si>
  <si>
    <t>Przystanek  autob. Huta ul.  Poznańska  prefabrykowany</t>
  </si>
  <si>
    <t>Wiata przystankowa Huta ul. Leśna  prefabrykowany</t>
  </si>
  <si>
    <t>Przystanek  murowany  Romanowo D.</t>
  </si>
  <si>
    <t>Przystanek prefabrykowany Mikołajewo</t>
  </si>
  <si>
    <t>BUDYNEK URZĘDU GMINY</t>
  </si>
  <si>
    <t>Budynek admin. Urzędu  Gminy  -udział</t>
  </si>
  <si>
    <t>gaśnice + portiernia</t>
  </si>
  <si>
    <t>Bud.garaż Bukowiec(autob)</t>
  </si>
  <si>
    <t xml:space="preserve">Razem </t>
  </si>
  <si>
    <t>BUD WOZ KUZNICA,BUD GAR WOZ, BUD LECZ</t>
  </si>
  <si>
    <t xml:space="preserve">Bud.WOZ  Kuźnica Czarnk. Ul Wyzwolenia 57 + 2 lokale  mieszkalne </t>
  </si>
  <si>
    <t>Bud.garaż WOZ Kuźnica  Czarn. Ul. Wyzwolenia 57</t>
  </si>
  <si>
    <t>Bud.leczn.GOZ Jędrzejewo Piaski 43</t>
  </si>
  <si>
    <t>BUDYNKI POSZKOLNE</t>
  </si>
  <si>
    <t>Budynek poszkolny Komorzewo 41 (Budek)</t>
  </si>
  <si>
    <t>Budynek poszk. Świetlica  Białężyn Nr 13</t>
  </si>
  <si>
    <t>SALE WIEJSKIE</t>
  </si>
  <si>
    <t>Sala wiejska Brzeźno ul. Dolna</t>
  </si>
  <si>
    <t>Sala wiejska Gajewo</t>
  </si>
  <si>
    <t>Sala wiejska Romanowo D Nr 11</t>
  </si>
  <si>
    <t>Sala wiejska Romanowo G</t>
  </si>
  <si>
    <t>Sala wiejska Śmieszkowo ul. Wiejska 7</t>
  </si>
  <si>
    <t>Sala wiejska Zofiowo</t>
  </si>
  <si>
    <t>Sala wiejska  Kuźnica Czarnkowska  ul. Wyzwolenia 32 (sala,biblioteka +4 lokale mieszk.)</t>
  </si>
  <si>
    <t>Sala wiejska Marunowo</t>
  </si>
  <si>
    <t>Amfiteatr +boisko Góra Nr 2</t>
  </si>
  <si>
    <t>Razem:</t>
  </si>
  <si>
    <t>BUDYNKI SZKOLNE</t>
  </si>
  <si>
    <t>Bud.szkol.Walkowice Nr 62 (mieszkanie + świetlica środowiskowa)</t>
  </si>
  <si>
    <t>Bud.szkol.Ciszkowo ul. Lipowa 2 ( mieszkania + świetlica wiejska)</t>
  </si>
  <si>
    <t>Bud.szkolny Góra Nr 2 (przedszkole)</t>
  </si>
  <si>
    <t xml:space="preserve">Bud.szk. Śmieszkowo-nowy ul Szkolna </t>
  </si>
  <si>
    <t xml:space="preserve">Bud.szk.Śmieszkowo-stary ul. Wiejska </t>
  </si>
  <si>
    <t>Bud.szk.Huta-nowy Radomska 22</t>
  </si>
  <si>
    <t>Bud.szk.Huta-stary ul. Szkolna 6</t>
  </si>
  <si>
    <t>Bud.szk.Gębiczyn 22 (lokale mieszkalne  - Krakowiak)</t>
  </si>
  <si>
    <t xml:space="preserve">Bud.szkolny Gębice ul. Szkolna </t>
  </si>
  <si>
    <t>alarm, monitoring wizyjny</t>
  </si>
  <si>
    <t>Bud.szkolny Gebice nowy ul. Szkolna</t>
  </si>
  <si>
    <t>Bud.szkolny Marunowo</t>
  </si>
  <si>
    <t>Bud.szkolny Sarbia</t>
  </si>
  <si>
    <t>Bud.szk.Romanowo G. Nr 72 (szkoła , przedszkole 2 lokale  mieszkalne)</t>
  </si>
  <si>
    <t>Bud.szkolny Romanowo D Nr 124 (szkoła  +lokale mieszkalne)</t>
  </si>
  <si>
    <t>Bud.szk.Romanowo D. Nr 123</t>
  </si>
  <si>
    <t>kraty</t>
  </si>
  <si>
    <t>Bud.szkolny Jędrzejewo  Nr 25 Gminazjum</t>
  </si>
  <si>
    <t>Bud.szkolny Jędrzejewo  Nr  25 (Szkoła  Podstawowa)</t>
  </si>
  <si>
    <t>Bud.szkolny Gajewo Nr 35</t>
  </si>
  <si>
    <t>Bud.szkolny Zofiowo ul. 66 (świetlica  środowiskowa lokale mieszkalne)</t>
  </si>
  <si>
    <t>Bud.Szkolny Kuźnica  Czarnkowska  budynek nowy</t>
  </si>
  <si>
    <t>Bud.Szkolny Kuźnica  Czarnkowska  budynek stary</t>
  </si>
  <si>
    <t>Bud.Szkolny Walkowice</t>
  </si>
  <si>
    <t>Bud.ZPT Walkowice Nr 61 (zaplecze przedszkolne)</t>
  </si>
  <si>
    <t>Bud.szkolny Brzeźno ul. Czarnkowska 17</t>
  </si>
  <si>
    <t>Bud.szkolny Mikołajewo Nr 42 (przedszkole + mieszkanie)</t>
  </si>
  <si>
    <t>Bud.szkol.Brzeźno ul. Krótka  1</t>
  </si>
  <si>
    <t xml:space="preserve">Sala gimnast. Kuźnica  Czarnkowska + zaplecze </t>
  </si>
  <si>
    <t>alarm, monitoring wizyjny + kraty</t>
  </si>
  <si>
    <t>BUDYNKI PRZEDSZKOLNE</t>
  </si>
  <si>
    <t>Bud.Przedszk.Gebice ul. Pilska 1</t>
  </si>
  <si>
    <t>Bud.Przedszk.Romanowo D.</t>
  </si>
  <si>
    <t>Bud.Przedszk.Gajewo</t>
  </si>
  <si>
    <t>Bud.Przedszk.Zofiowo</t>
  </si>
  <si>
    <t>Bud.Przedszk.Kuźnica Cz.</t>
  </si>
  <si>
    <t>Bud.Przedszk.Jędrzejewo</t>
  </si>
  <si>
    <t>Budynek Przedszk. w Śmieszkowie</t>
  </si>
  <si>
    <t>BUDYNKI GOSPODARCZE</t>
  </si>
  <si>
    <t>Obora stajnia Bukowiec 18 (Pawlaczyk)</t>
  </si>
  <si>
    <t>gasnice</t>
  </si>
  <si>
    <t>Stodoła Bukowiec 18 (Pawlaczyk)</t>
  </si>
  <si>
    <t>Budynek gospodarczy Bukowiec 23 (Kopaniarz)</t>
  </si>
  <si>
    <t>Bud.gosp.Bukowiec 23 (Kopaniarz)</t>
  </si>
  <si>
    <t>Bud gosp.Gajewo 13 (Kostrzewa)</t>
  </si>
  <si>
    <t>Bud.gosp. Gajewo 21 (Olesiuk)</t>
  </si>
  <si>
    <t>Bud.gosp.Gębice ul. Lipowa 4 ( przy Sali  wiejskiej)</t>
  </si>
  <si>
    <t xml:space="preserve">Remiza  OSP Gębice  ul Pilska </t>
  </si>
  <si>
    <t>Bud.gosp. Huta ul. Radmomska 3</t>
  </si>
  <si>
    <t>Obora Jędrzejewo 12  (Geremek)</t>
  </si>
  <si>
    <t>Gospodarczy   Jędrzejewo  Plany  109 (Chaińska)</t>
  </si>
  <si>
    <t>Bud.inwent. Jędrzejewo 12 (Geremek)</t>
  </si>
  <si>
    <t>Bud.gosp.Kuźnica Czarnkowska ul. Wyzwolenia 17 (Kałuża)</t>
  </si>
  <si>
    <t>Bud.gosp. Kuźnica Czarnkowska  UL. Pocztowa 6</t>
  </si>
  <si>
    <t>Budynek Gospodarczy  Kuźnica  Czarnkowska Osiedle  Leśne  7 (Zyśk)</t>
  </si>
  <si>
    <t>Bud.gosp.stod.Marunowo 17 B  (Han)</t>
  </si>
  <si>
    <t>Bud.gosp.Romanowo D. Nr 90 (Jednorowski)</t>
  </si>
  <si>
    <t>Bud.inwent.Radolinek Nr 31 (Gintrowska)</t>
  </si>
  <si>
    <t>Budynek gospodarczo- mieszkalny  Średnica 7A (Siwek J)</t>
  </si>
  <si>
    <t>Bud.gospodarczy Jędrzejewo Nr 1 (Szajko)</t>
  </si>
  <si>
    <t>Bud.gosp. Kuźnica Czarnkowska ul. Wyzwolenia  32 (Świerblewski)</t>
  </si>
  <si>
    <t>Bud.gosp.Kuźnica  Czarnkowska ul. Szkolna 2 (Sowiński)</t>
  </si>
  <si>
    <t>Bud.gosp.Radolinek Nr 32  (Ślugaj)</t>
  </si>
  <si>
    <t>Bud.gosp.Zofiowo Nr 97</t>
  </si>
  <si>
    <t>do przeniesienia</t>
  </si>
  <si>
    <t>z przeniesienia</t>
  </si>
  <si>
    <t>Bud.gosp.Komorzewo 41 (Nowak)</t>
  </si>
  <si>
    <t>Chlew Bukowiec 18 (Pawlaczak)</t>
  </si>
  <si>
    <t>Bud.gosp. Jędrzejewo Nr 25 (przy Szkole)</t>
  </si>
  <si>
    <t xml:space="preserve">Bud.gosp.Marunowo koło  Sali Wiejskiej </t>
  </si>
  <si>
    <t>Bud.gosp.poszkol.Gębice ul. Pilska 11 (koło przedszkola)</t>
  </si>
  <si>
    <t>Bud.gosp.Paliszewo 14 (Norkowski)</t>
  </si>
  <si>
    <t>Bud.gosp. Ciszkowo ul. Lipowa 2  (Barłożek)</t>
  </si>
  <si>
    <t>Bud.gosp.Góra - Pianówka  Nr 2 (Palczak)</t>
  </si>
  <si>
    <t>Bud.gospodarczy Śmieszkowo ul.Wiejska  16</t>
  </si>
  <si>
    <t>Bud.gosp.chlew Śmieszkowo ul. Wiejska  16</t>
  </si>
  <si>
    <t xml:space="preserve">Budynek gospodarczy Huta ul. Radomska 22 (Bogusławski) </t>
  </si>
  <si>
    <t>Stodoła Gębiczyn  Nr 22 (Krakowiak)</t>
  </si>
  <si>
    <t>Chlew Gębiczyn Nr 22  (Krakowiak)</t>
  </si>
  <si>
    <t>Bud.chlew Marunowo 17A (koło przedszkola)</t>
  </si>
  <si>
    <t>Bud.gosp.Brzeźno ul. Czarnkowska 17</t>
  </si>
  <si>
    <t xml:space="preserve">Bud.gosp. Romanowo G. Nr 72 (przy szkole P. Zając) </t>
  </si>
  <si>
    <t>Bud.gosp. Jędrzejewo Nr 50 (Kasper)</t>
  </si>
  <si>
    <t>Stodoła Zofiowo Nr 66 (Zalewski)</t>
  </si>
  <si>
    <t>Ubikacje szkol.Kuźnica Czarnkowska ul. Szkolna</t>
  </si>
  <si>
    <t>Bud.gosp. Mikołajewo 42 (Gol)</t>
  </si>
  <si>
    <t>Bud.gosp.ubikacje Ciszkowo ul. Lipowa 2  (Barłożek)</t>
  </si>
  <si>
    <t>Bud.gosp.ubikacje Śmieszkowo ul. Szkolna  38</t>
  </si>
  <si>
    <t>Ubikacje,chlew Marunowo 17 B (Jagodziński)</t>
  </si>
  <si>
    <t>Ubikacje szkol.Sarbia</t>
  </si>
  <si>
    <t>Stodoła chlew Walkowice Nr 62 (Mazur)</t>
  </si>
  <si>
    <t>Bud.gosp.Romanowo G. Nr 72 (P.Zając)</t>
  </si>
  <si>
    <t>Bud.gosp.Romanowo D. Nr 123 (przy szkole)</t>
  </si>
  <si>
    <t>Bud.gosp.Romanowo D. Nr 124</t>
  </si>
  <si>
    <t>Garaż w Gajewie Nr 35 (Kina)</t>
  </si>
  <si>
    <t>Skład opałowy Gajewo Nr 35 (przy szkole)</t>
  </si>
  <si>
    <t>Ubikacje  Zofiowo Nr 66 (Zalewska)</t>
  </si>
  <si>
    <t>Garaż blaszany szk. Huta ul. Radomska  22 (Bogusławski)</t>
  </si>
  <si>
    <t>Bud.gosp.Gębice ul. Kasztanowa 33 Swadzyniak)</t>
  </si>
  <si>
    <t>Bud.gosp.Romanowo D. Nr 63 (przy przedszkolu)</t>
  </si>
  <si>
    <t>Bud.stodoła  Gajewo Nr 34 (Kina)</t>
  </si>
  <si>
    <t>Bud.gosp.Kuźnica Cz. ul. Różana 3 (Drajewska)</t>
  </si>
  <si>
    <t>Chlew P.P. Zofiowo 67 (Wicher)</t>
  </si>
  <si>
    <t>Garaż w Jędrzejewie 16 (przy przedszkolu)</t>
  </si>
  <si>
    <t>Bud.gosp. Jędrzejewo Nr 16 (przy przedszkolu)</t>
  </si>
  <si>
    <t>BUDYNKI PRZEDPOGRZEBOWE I BUDYNKI OSP</t>
  </si>
  <si>
    <t>Remiza OSP  Gajewo - (OT 9/08 z dnia 30.12.08  rozbudowa  straznicy OSP)</t>
  </si>
  <si>
    <t>Remiza OSP  + świetlica  Huta ul. Leśna  12</t>
  </si>
  <si>
    <t>Bud.gosp. Sarbia Nr 43 (Pawlaczyk)</t>
  </si>
  <si>
    <t>Remiza Sarbia - Sarbka</t>
  </si>
  <si>
    <t>Strażnica  Śmieszkowo ul. Szkolna 11</t>
  </si>
  <si>
    <t>Remiza  OSP  Ciszkowo ul. Lipowa</t>
  </si>
  <si>
    <t>Bud.mur. gospodarczy  na opał przy  Sali  wiejskiej  Mikołajewo</t>
  </si>
  <si>
    <t>Dom przedpogrzeb. Huta ul.  Leśna 20</t>
  </si>
  <si>
    <t>Zew. przyłącze energetyczne (dom przedpogrzebowy)  Huta ul. Leśna 20</t>
  </si>
  <si>
    <t>X</t>
  </si>
  <si>
    <t>Dom przedpogrzebowy  Romanowo Górne</t>
  </si>
  <si>
    <t>Dom przedpogrzebowy Romanowo D.</t>
  </si>
  <si>
    <t>Dom przedpogrzebowy  Gebice</t>
  </si>
  <si>
    <t>Dom przedpogrzebowy  Kuźnica Cz.</t>
  </si>
  <si>
    <t>Dom przedpogrzebowy Jędrzejewo</t>
  </si>
  <si>
    <t>Dom  przedpogrzebowego  w Sarbce  (OT 12/07 z dnia  21.12.07 rozbudowa)</t>
  </si>
  <si>
    <t>PAWILON SPORTOWY ŚMIESZKOWO</t>
  </si>
  <si>
    <t>Pawiolon sportowy Śmieszkowo ul.  Wodna 11</t>
  </si>
  <si>
    <t>BUDYNEK MIESZK. GDAŃSKA</t>
  </si>
  <si>
    <t>Budynek mieszk.- 1 lokal Czarnków ul.Gdańska 57</t>
  </si>
  <si>
    <t>BUDYNKI MIESZKALNE</t>
  </si>
  <si>
    <t>Bud.mieszk.Bukowiec Nr 18</t>
  </si>
  <si>
    <t>Bud.mieszk.Bukowiec Nr 23</t>
  </si>
  <si>
    <t>Budynek mieszk. Gajewo 13</t>
  </si>
  <si>
    <t>Bud.mieszk. Gajewo Nr 21</t>
  </si>
  <si>
    <t>Bud.mieszk.Paliszewo Nr 13</t>
  </si>
  <si>
    <t>Bud.mieszk.Huta ul. Komorzewska 2</t>
  </si>
  <si>
    <t>Bud.mieszk.-ad.Huta ul. Poznańska 6 (Przychodnia)</t>
  </si>
  <si>
    <t>Bud. Remiza Jędrzejewo  Piaski 3</t>
  </si>
  <si>
    <t>Bud.mieszk.Jedrzejewo Plany 129</t>
  </si>
  <si>
    <t>Bud.mieszk. Kuźnica Czarnkowska ul. Wyzwolenia  17</t>
  </si>
  <si>
    <t>Bud.mieszk.Kuźnica Czarnkowska ul. Pocztowa 6</t>
  </si>
  <si>
    <t>Bud.mieszk.Kuźnica Czarnkowska Osiedle Leśne 7</t>
  </si>
  <si>
    <t>Bud.mieszk. Marunowo Nr  17 B</t>
  </si>
  <si>
    <t>Bud.mieszk. Romanowo Dolne</t>
  </si>
  <si>
    <t>Bud.mieszk.Sarbia  43</t>
  </si>
  <si>
    <t>Bud.mieszk.Sarbia 48 - wybudowanie</t>
  </si>
  <si>
    <t>Bud.mieszk.Średnica  Nr 7</t>
  </si>
  <si>
    <t>Bud.mieszk.Średnica 33 (dwa lokale  mieszkalne + świetlica)</t>
  </si>
  <si>
    <t>Bud.mieszk.Romanowo G. Nr 77(dwa lokale mieszkalne + przychodnia)</t>
  </si>
  <si>
    <t>Bud.mieszk.Zofiowo Nr 97</t>
  </si>
  <si>
    <t>Bud.mieszk.Jędrzejewo Nr 1 (cztery lokale  mieszklane + lokal użytkowy)</t>
  </si>
  <si>
    <t>Bud.mieszk. Jędrzejewo 12 (Geremek)</t>
  </si>
  <si>
    <t>Bud.mieszk.Radolinek 31 (wzdłuż drogi  powiatowej)</t>
  </si>
  <si>
    <t>Bud.mieszk.Radolinek 32 (szczytem  do drogi  powiatowej)</t>
  </si>
  <si>
    <t>Bud.mieszk.Kuźnica Czarnkowska ul. Szkolna 2</t>
  </si>
  <si>
    <t>Bud.mieszk.Kuźnica  Cz.</t>
  </si>
  <si>
    <t>Bud.mieszk.Romanowo D. Nr 90 (Jednorowski)</t>
  </si>
  <si>
    <t>Bud.mieszk.Huta ul. Radomska  3</t>
  </si>
  <si>
    <t>Bud.mieszk. 6 rodzin.Jędrzejewo - Piaski  43</t>
  </si>
  <si>
    <t>Bud.mieszk.poszkol. Gębice ul. Kasztanowa  33</t>
  </si>
  <si>
    <t>Bud.mieszk.Paliszewo  14 (po byłej szkole)</t>
  </si>
  <si>
    <t>Bud.mieszk.Huta ul. Radomska 20 (biblioteka)</t>
  </si>
  <si>
    <t>Bud.mieszk. + przedszkole Marunowo 17 A</t>
  </si>
  <si>
    <t>Bud.mieszk.Jędrzejewo Nr 50  (Kasper)</t>
  </si>
  <si>
    <t>STACJA WODNA BRZEZNO</t>
  </si>
  <si>
    <t>STACJA WODNA HUTKA</t>
  </si>
  <si>
    <t>OCZYSZCZALNIA WÓD BIAŁĘŻYN</t>
  </si>
  <si>
    <t>OCZYSZCZALNIA ŚCIEKÓW NEBRASKA</t>
  </si>
  <si>
    <t>WODOCIAGI I SIECI WODOCIĄGOWE</t>
  </si>
  <si>
    <t>Sieć  wodociąg. Jęrzejewo-Gaj.</t>
  </si>
  <si>
    <t>Sieć  wodociąg.Walkowice</t>
  </si>
  <si>
    <t>Oczyszczalnia ścieków  Brzeźno</t>
  </si>
  <si>
    <t>zw. Wart.  Oczyszczalni ścieków w Brzeźnie</t>
  </si>
  <si>
    <t>Wodocig wiejski Kunica Myśliwsk</t>
  </si>
  <si>
    <t>Wodociąg Góra wybud. Kośc.Gór</t>
  </si>
  <si>
    <t>Wodociąg Jędrzej-Gajewo</t>
  </si>
  <si>
    <t>Siec wodociagowa Gajewo-Buk.</t>
  </si>
  <si>
    <t>Sieć wodociąg.Gajewo-Buko</t>
  </si>
  <si>
    <t>Sieć wodociąg.Białężyn</t>
  </si>
  <si>
    <t>Sieć wodociąg.Jędrzej.PLANY109</t>
  </si>
  <si>
    <t xml:space="preserve">Sieć wodociąg.Jędrzej.Pomorska Wola </t>
  </si>
  <si>
    <t>Sieć wodociąg.Śmieszkowo domki jed.</t>
  </si>
  <si>
    <t>Siec wodociąg.Śmieszkowo domiki jedn.</t>
  </si>
  <si>
    <t>Sieć wodociąg.Pianówka Cegielnia</t>
  </si>
  <si>
    <t>Sieć wodociąg.Jędrzejewo-Książnica dł.1438 mb</t>
  </si>
  <si>
    <t>Sieć wodociągowa  z przyłączami  dla wsi  Jędrzejewo - Jesiono dł 2925mb</t>
  </si>
  <si>
    <t>Sieć wodociągowa  z przyłączami dla wsi Pianówka  wraz z wyk. Pompowni z agregatem dł.695 mb przyłączy 123 mb</t>
  </si>
  <si>
    <t xml:space="preserve">Sieć wodociągowa z przyłączami  dla os. Domków Jednorodzinnych  przy ul Wiejskiej  Śmieszkowo dł.355 mb </t>
  </si>
  <si>
    <t>Sieć wodociąg. Z przyłączami dla  Osiedla  domków  jednorodzinnych w Śmieszkowie ul. Polna  dł. 575 mb</t>
  </si>
  <si>
    <t>Budowa przyłącza  wodociąg. Średnia  72</t>
  </si>
  <si>
    <t>Budowa sieci wodocig.Kuźnica ul. Polna</t>
  </si>
  <si>
    <t>Budowa sieci  wodociąg. Huta Gębice</t>
  </si>
  <si>
    <t>razem</t>
  </si>
  <si>
    <t>Oświata:</t>
  </si>
  <si>
    <r>
      <t>powierzchnia użytkowa w m</t>
    </r>
    <r>
      <rPr>
        <b/>
        <vertAlign val="superscript"/>
        <sz val="11"/>
        <rFont val="Verdana"/>
        <family val="2"/>
      </rPr>
      <t>2</t>
    </r>
  </si>
  <si>
    <t>Sala wiejska Gębiczyn Nr 19</t>
  </si>
  <si>
    <t xml:space="preserve">Sala wiejska Komorzewo 43  + lokal mieszkalny + lokal użytkowy </t>
  </si>
  <si>
    <t>Sala wiejska Sarbka + (OT8/06 z 12.12.06 zwiększ. Wartości  o kwotę  352.444,45 zł dobudowa nowej  Sali  o powierzchni  302 m² współfinansowane z Odnowy Wsi) + (OT 16/06 z dnia 29. 12.06  rozbudowa współfinansowana w cz. Środki  Bud.gminy i udział 4% udział SMW w kwocie 170.632,71 zł)</t>
  </si>
  <si>
    <t>Świetlica  Walkowice + ( OT 4/06 z dnia 11.12.06 na kwotę  92.918,09 zł; zwiększenie wart. Modernizacja  bud. Wymiana  stolarki okiennej. Wymiana tynków, wykon. Posadzki, okładzniny ścian, poddasza - współfinansowane z Odnowy Wsi)</t>
  </si>
  <si>
    <t>Świetlica  wiejska Ciszkowo ul Lipowa</t>
  </si>
  <si>
    <r>
      <t xml:space="preserve">Sala wiejska  Jędrzejewo + (OT 5/06 11.12.06  na kwotę </t>
    </r>
    <r>
      <rPr>
        <b/>
        <sz val="11"/>
        <rFont val="Verdana"/>
        <family val="2"/>
      </rPr>
      <t>162.154,79</t>
    </r>
    <r>
      <rPr>
        <sz val="11"/>
        <rFont val="Verdana"/>
        <family val="2"/>
      </rPr>
      <t xml:space="preserve"> zł; budowa obiektu sportowo-rekreacyjnego współfinansowane z Odnowy Wsi) + (OT6/06/ z dnia 11.12.06 na kwotę 24.999,32 zł)  zw.wartości  obiektu sportowo-rekreacyjnego , oświetlenia polbruk,  współfinansowane z budżetu gminy) </t>
    </r>
  </si>
  <si>
    <t>Sala WKD Gębice + bilioteka  (zw. wartości OT 3/06 11.12.06  modernizacja  bud. Ocieplenie scian, wymiana  rynien,drzwi, podłogi, wykonanie płyty asfaltowej przy budynku współfinansowane z Odnowy Wsi)</t>
  </si>
  <si>
    <r>
      <t>Saka wiejska Radosiewie + (OT 7/06 z 12.12.06  modernizacja  swietlicy poprzez  dobudowę pomieszczeń  104 m łączna powierzchnia zabudowana  128 m ² kubatura  543 m³, instalacja  wod-kan, instal. Elektr. Centralne ogrzewanie - współfinansowane z Odnowy Wsi na kwotę 104.444,97)</t>
    </r>
  </si>
  <si>
    <t>BUDYNEK GARAŻOWY BUKOWIEC</t>
  </si>
  <si>
    <t>Obiekty i lokazlizacja</t>
  </si>
  <si>
    <t>[cm3]/moc [kW]</t>
  </si>
  <si>
    <r>
      <t xml:space="preserve">Dane pojazdu </t>
    </r>
    <r>
      <rPr>
        <i/>
        <sz val="10"/>
        <rFont val="Verdana"/>
        <family val="2"/>
      </rPr>
      <t>(wypełnia wnioskodawca)</t>
    </r>
  </si>
  <si>
    <r>
      <t xml:space="preserve">Suma ubezpieczenia w AC  </t>
    </r>
    <r>
      <rPr>
        <i/>
        <sz val="10"/>
        <rFont val="Verdana"/>
        <family val="2"/>
      </rPr>
      <t>(wypełnia wnioskodawca)</t>
    </r>
  </si>
  <si>
    <t>26.02.2010-25.02.2011; 26.02.2011-25.02.2012; 26.02.2012-25.02.2013</t>
  </si>
  <si>
    <t>okres ubezpieczenia dotyczy wszystkich pojazdów</t>
  </si>
  <si>
    <t>WARTOŚĆ KSIĘGOWA BRUTTO</t>
  </si>
  <si>
    <t>OGRODZENIA</t>
  </si>
  <si>
    <t>rok budowy</t>
  </si>
  <si>
    <t>Publiczne Przedszkole Romanowo Górne</t>
  </si>
  <si>
    <t>Publiczne Przedszkole Gajewo</t>
  </si>
  <si>
    <t xml:space="preserve">Szkoła Podstawowa – Gajewo (ZNP) </t>
  </si>
  <si>
    <t>Windows XP Home Edition</t>
  </si>
  <si>
    <t>Office PL</t>
  </si>
  <si>
    <t>Open Office PL</t>
  </si>
  <si>
    <t>Oprogramowanie Windows XP Home PL OEM</t>
  </si>
  <si>
    <t>Oprogramowanie Open Office PL OEM</t>
  </si>
  <si>
    <t>Dysk twardy</t>
  </si>
  <si>
    <t>Komputer Pentium Dual 1,6 Ghz - zestaw</t>
  </si>
  <si>
    <t>Rozdzielacz ROUTER 3 COM STACK SWITCH</t>
  </si>
  <si>
    <t>Konputer AMD Sempron 2400+, Ram 516MB, HDD 3.2 GB, CD 52x, FDD 1.44, ATX - zestaw</t>
  </si>
  <si>
    <t xml:space="preserve">drukarka HP Buisnes Inkjet  </t>
  </si>
  <si>
    <t>Serwer plików ONAP</t>
  </si>
  <si>
    <t>Kopiarka Kyocera km 1650</t>
  </si>
  <si>
    <t>Zestaw komuterowy wraz zsytemem</t>
  </si>
  <si>
    <t>Serwer z oprogramowaniem i ododatkowa pamięcią</t>
  </si>
  <si>
    <t>Monitor Philips LCD</t>
  </si>
  <si>
    <t>Drukarka OKI B4300</t>
  </si>
  <si>
    <t>Drukarka HP LJ2015</t>
  </si>
  <si>
    <t>Urządzenie wielofunkcyjne HP Officejet 5610</t>
  </si>
  <si>
    <t>Drukarka HP Office Jet K5400</t>
  </si>
  <si>
    <t>Drukarka LEXMARK E232 LASER</t>
  </si>
  <si>
    <t>Komputer Pentium D 2,66/512D DR/80GB SATA/CD/ - zestaw</t>
  </si>
  <si>
    <t>Drukarka Lexmark 3200</t>
  </si>
  <si>
    <t>Drukarka wielofunkcyjna Kyocera</t>
  </si>
  <si>
    <t xml:space="preserve">Komputer Intel Core Duo + głośniki Tsunami SS-310 </t>
  </si>
  <si>
    <t>Zasilacz UPS APC BACK 350 VA</t>
  </si>
  <si>
    <t xml:space="preserve">Komputer Intel Core Duo </t>
  </si>
  <si>
    <t>Komputer Intel Core Duo - zestaw</t>
  </si>
  <si>
    <t>Komputer Notebook</t>
  </si>
  <si>
    <t>Zestaw komputerowy, monitor + komputer</t>
  </si>
  <si>
    <t>Drukarka HP 1220C, A3</t>
  </si>
  <si>
    <t>Komputer Notebook Acer (wybory)</t>
  </si>
  <si>
    <t>Drukarka OKI 320, 10'' + UPS EVER</t>
  </si>
  <si>
    <t>Ups evere sinline 1600 tower</t>
  </si>
  <si>
    <t>Laptop Hewlett P_ackard 550 T5720 VBU/XP + oprogramowanie (Windows XP+Office Basic 2007)</t>
  </si>
  <si>
    <t>Projektor ACER</t>
  </si>
  <si>
    <t>Zestaw Komputerowy Intel Celeron 2 GHZ BOX - zestaw</t>
  </si>
  <si>
    <t>Monitor</t>
  </si>
  <si>
    <t>11 sztuk</t>
  </si>
  <si>
    <t>Dysk twardy 320GB</t>
  </si>
  <si>
    <t>2 sztuki</t>
  </si>
  <si>
    <t>Jednostka centralna PC2 MB CERTUS - zestaw</t>
  </si>
  <si>
    <t xml:space="preserve">Monitor LCD 22'' WIDE KOLOR </t>
  </si>
  <si>
    <t xml:space="preserve">Drukarka HP LASERJET 1005 A4 + kabel USB A-B 2 M Drukarkowy </t>
  </si>
  <si>
    <t>Oprogramowanie Back Office Small Business serwer</t>
  </si>
  <si>
    <t>Zestaw komputerowy Athlon 2000; 40 GB</t>
  </si>
  <si>
    <t>Komputer IBM</t>
  </si>
  <si>
    <t>1 szt</t>
  </si>
  <si>
    <t>2 szt.</t>
  </si>
  <si>
    <t>10 szt.</t>
  </si>
  <si>
    <t>Windows 98 SE OEM</t>
  </si>
  <si>
    <t>OFIFICE XP</t>
  </si>
  <si>
    <t>9 szt</t>
  </si>
  <si>
    <t>11 szt.</t>
  </si>
  <si>
    <t>Komputer uczniowska stacja robocza z zsystemem operacyjnym ( bez monitora)</t>
  </si>
  <si>
    <t>Komputer z napędem CAMBO, głosnikami, systemem operacyjno-uczniowskim stacja robocza (bez monitora)</t>
  </si>
  <si>
    <t>Jednostka centralna PC2 MB Certus - zestaw</t>
  </si>
  <si>
    <t>4 szt</t>
  </si>
  <si>
    <t>Monitor LCD 19" LG</t>
  </si>
  <si>
    <t>Notebook ASUS HD 3200 - zestaw</t>
  </si>
  <si>
    <t>Komputer uczniowski – HARDY</t>
  </si>
  <si>
    <t>Monitor Kolorowy 15" PHILIPS</t>
  </si>
  <si>
    <t>Oprogramowanie Windows 98 PL i MS Works 4,0 PL</t>
  </si>
  <si>
    <t>Skaner PLUSTEK OPTI PRO ST 24</t>
  </si>
  <si>
    <t>Serwer ADAX Delta PP925 - zestaw</t>
  </si>
  <si>
    <t>Komputer ADAX Delta Pc360= ( z systemem operacyjnym) - zestaw</t>
  </si>
  <si>
    <t>Komputer ADAX delta PC 360 +FW ( z systemem operacyjnym) - zestaw</t>
  </si>
  <si>
    <t>Komputer przenośny( z torbą+mysz komp. + system operacyjny+głośniki) ASUS</t>
  </si>
  <si>
    <t>Programy:Windows HP Home Edition PLCD OEM OFFICE SBE STANDARD PL CD OEM</t>
  </si>
  <si>
    <t>Komputer ADAX delta PC 360 ( z systemem operacyjnym) - zestaw</t>
  </si>
  <si>
    <t>Komputer ADAX PC 360 + FW ( z systemem operacyjnym) - zestaw</t>
  </si>
  <si>
    <t>OPROGRAMOWANIA</t>
  </si>
  <si>
    <t>41 oprogramowań</t>
  </si>
  <si>
    <t>monitor LCD</t>
  </si>
  <si>
    <t>Zestaw do monitoringu( kamera wew. NVC- HC200D + uchwyt wew. + zasilacz)</t>
  </si>
  <si>
    <t>Zestaw do monitoringu( Kamera NVC-560 DN + Obiektyw + Obudowa zew. + uchwyt zew.)</t>
  </si>
  <si>
    <t>Monitor LCD 17"</t>
  </si>
  <si>
    <t>Notebook TOSHIBA SATELITE - zestaw</t>
  </si>
  <si>
    <t>Monitor LCD LG W1934S-BN</t>
  </si>
  <si>
    <t>Oprogramowanie antywirusowe PR NOD32</t>
  </si>
  <si>
    <t>Notebook Toshiba L300D- 12Y PSL C8E-02700SPL</t>
  </si>
  <si>
    <t>Oprogramowanie MOLP Office Share Point Designer 2007 PL OLP NL AE</t>
  </si>
  <si>
    <t>Nośnik MOLP  Office 2007 Std PL OLP NL AE</t>
  </si>
  <si>
    <t>Publiczne Gimnazjum Gębice</t>
  </si>
  <si>
    <t>Publiczne Gimnazjum Romanowo Dolne</t>
  </si>
  <si>
    <t>Notebook : TOSHIBA STATELLITE L300-257 - zestaw ( pamięc + oprogramowanie)</t>
  </si>
  <si>
    <t>Oprogramowania</t>
  </si>
  <si>
    <t>Publiczne Przedszkole Jędrzejewo</t>
  </si>
  <si>
    <t>Notebook Toshiba</t>
  </si>
  <si>
    <t>11 szt</t>
  </si>
  <si>
    <t>Komputer ADAX Delta Pc360+( z systemem operacyjnym)- zestaw</t>
  </si>
  <si>
    <t>Komputer ADAX Delta Pc360+FW( z systemem operacyjnym)- zestaw</t>
  </si>
  <si>
    <t>Komputer przenośny ASUS zestaw</t>
  </si>
  <si>
    <t>Przełacznik 24 portowy</t>
  </si>
  <si>
    <t>Komuputer Przenośny ACER zestaw</t>
  </si>
  <si>
    <t>Komputer przenośny ACER</t>
  </si>
  <si>
    <t>Publiczne Przedszkole- Gajewo</t>
  </si>
  <si>
    <t>Zestaw komputerowy Model Micro</t>
  </si>
  <si>
    <t>27 oprogramowań</t>
  </si>
  <si>
    <t>Monitor LG Flatron F 700B</t>
  </si>
  <si>
    <t>Urządzenie wielofunkcyjne HP allinone</t>
  </si>
  <si>
    <t xml:space="preserve">ROUTER security linksys </t>
  </si>
  <si>
    <t>Monitor ASUS17"</t>
  </si>
  <si>
    <t>Orpgramowania</t>
  </si>
  <si>
    <t>20 oprogramowań</t>
  </si>
  <si>
    <t>Drukarka OKI 320,10"</t>
  </si>
  <si>
    <t>Komputer Notebook ACER AS3003LMI, RAM 512 MB, HDD 60 GB, CD 52x, DVD-R, - zetsaw z oprogramowaniem</t>
  </si>
  <si>
    <t>Monitor Hivision 17"</t>
  </si>
  <si>
    <t>Komputer Notebook MaxData ECO 3150x, Celeron 2.6 GHz, Ram 256 MB, HDD 40. GB, CD-RW/DVD, k.sieć. 10/100, LCD 15“, ładowarka, etui w zestawie, orpogramowanie</t>
  </si>
  <si>
    <t>Komputer Celeron 2.4 GHz, Ram 512 MB, HDD 40.0 GB, CD/RW, FDD 1.44, k. siec. 10/100, ATX - zestaw z oprogramowaniem</t>
  </si>
  <si>
    <t>Komputer Celeron 2.4 GHz, Ram 512 MB, HDD 40.0 GB, CD 52x, FDD 1.44, k. siec. 10/100, ATX - zestaw z oprogramowaniem</t>
  </si>
  <si>
    <t>Komputer Celeron 2.53 GHz, Ram 512 MB, HDD 40.0 GB, CD 52x, FDD 1.44, k. siec. 10/100, ATX - zestaw z oprogramowaniem</t>
  </si>
  <si>
    <t>Komputer Celeron 2.66 GHz, Ram 256 MB, HDD 80.0 GB, DVD, FDD 1.44, k. siec. 10/100, ATX - zestaw z oprogramowaniem</t>
  </si>
  <si>
    <t>Komputer AMD SEMP 2500, Ram 256 MB, HDD 80.0 GB, CD-RW/DVD, FDD 1.44, k. siec. 10/100, ATX - zestaw z oprogramowaniem</t>
  </si>
  <si>
    <t>Komputer Celeron zestaw z oprorgramowaniem</t>
  </si>
  <si>
    <t>Komputer Celeron 2.53 GHz BOX, Ram 512 MB, HDD 40.0 GB, CD-rw, FDD 1.44, k. siec. 10/100, ATX - zestaw z oprogramowaniem</t>
  </si>
  <si>
    <t>Komputer Celeron 2.26 GHz BOX, Ram 512 MB, HDD 40.0 GB, CD, FDD 1.44, k. siec. 10/100, ATX - zestaw z oprogramowaniem</t>
  </si>
  <si>
    <t>Komputer Pentium D 2,66/512D DR/80GB SATA/CD/ - zestaw z oprogramowaniem</t>
  </si>
  <si>
    <t>Pentium Dual Core 160GB, DVD - zestaw z oprogramowaniem</t>
  </si>
  <si>
    <t>Pentium Dual Core 160GB, DVD- zestaw z oprogramowaniem</t>
  </si>
  <si>
    <t>Pentium Celeron, 80GB, DVD- zestaw z oprogramowaniem</t>
  </si>
  <si>
    <t>Szkoła Podstawowa – Gajewo (ZNP)</t>
  </si>
  <si>
    <t>Elektrokardiogramy EKG</t>
  </si>
  <si>
    <t>OCZYSZCZALNIA WÓD BRZEŹNO</t>
  </si>
  <si>
    <t>Agregaty prądotwórcze,system antywłamaniowy szybkiego alarmowania, klimatyzacja, wyposażenie OSP, LZS, same wiejskie, świetlice środowiskowe, sołectwa, kserokopiarki oświaty.</t>
  </si>
  <si>
    <t>Urząd Gminy w tym m.in.:</t>
  </si>
  <si>
    <t>Sala wiejska Mikołajewo + (OT9/06 12.12.06 zwiększenie wartości dobudowa pomieszczeń  kotłownii, pomieszcz. Gospodarcz. Wymiana instalacji elektrycznej, centralne ogrzewanie , wod-kan. Współfinansowane z Odnowy Wsi)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</si>
</sst>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-415]d\ mmmm\ yyyy"/>
    <numFmt numFmtId="169" formatCode="yyyy/mm/dd;@"/>
    <numFmt numFmtId="170" formatCode="mmm/yyyy"/>
    <numFmt numFmtId="171" formatCode="[$€-2]\ #,##0.00_);[Red]\([$€-2]\ #,##0.00\)"/>
    <numFmt numFmtId="172" formatCode="#,##0.0"/>
    <numFmt numFmtId="173" formatCode="#,##0.00_ ;\-#,##0.00\ "/>
    <numFmt numFmtId="174" formatCode="#,##0.00\ _z_ł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0.0"/>
    <numFmt numFmtId="178" formatCode="_-* #,##0.0\ _z_ł_-;\-* #,##0.0\ _z_ł_-;_-* &quot;-&quot;\ _z_ł_-;_-@_-"/>
    <numFmt numFmtId="179" formatCode="_-* #,##0.00\ _z_ł_-;\-* #,##0.00\ _z_ł_-;_-* &quot;-&quot;\ _z_ł_-;_-@_-"/>
    <numFmt numFmtId="180" formatCode="[$$-1409]#,##0.00;[Red][$$-1409]#,##0.00"/>
    <numFmt numFmtId="181" formatCode="#,##0.00\ &quot;zł&quot;;[Red]#,##0.00\ &quot;zł&quot;"/>
    <numFmt numFmtId="182" formatCode="#,##0.000\ &quot;zł&quot;"/>
    <numFmt numFmtId="183" formatCode="#,##0.0000\ &quot;zł&quot;"/>
    <numFmt numFmtId="184" formatCode="#,##0.00000\ &quot;zł&quot;"/>
    <numFmt numFmtId="185" formatCode="#,##0.000000\ &quot;zł&quot;"/>
    <numFmt numFmtId="186" formatCode="General_)"/>
    <numFmt numFmtId="187" formatCode="_-* #,##0.000\ &quot;zł&quot;_-;\-* #,##0.000\ &quot;zł&quot;_-;_-* &quot;-&quot;??\ &quot;zł&quot;_-;_-@_-"/>
    <numFmt numFmtId="188" formatCode="_-* #,##0.0000\ &quot;zł&quot;_-;\-* #,##0.0000\ &quot;zł&quot;_-;_-* &quot;-&quot;??\ &quot;zł&quot;_-;_-@_-"/>
    <numFmt numFmtId="189" formatCode="_-* #,##0.00000\ &quot;zł&quot;_-;\-* #,##0.00000\ &quot;zł&quot;_-;_-* &quot;-&quot;??\ &quot;zł&quot;_-;_-@_-"/>
    <numFmt numFmtId="190" formatCode="_-* #,##0.0\ &quot;zł&quot;_-;\-* #,##0.0\ &quot;zł&quot;_-;_-* &quot;-&quot;??\ &quot;zł&quot;_-;_-@_-"/>
    <numFmt numFmtId="191" formatCode="_-* #,##0\ &quot;zł&quot;_-;\-* #,##0\ &quot;zł&quot;_-;_-* &quot;-&quot;??\ &quot;zł&quot;_-;_-@_-"/>
    <numFmt numFmtId="192" formatCode="0.00;[Red]0.00"/>
    <numFmt numFmtId="193" formatCode="0.000"/>
    <numFmt numFmtId="194" formatCode="dd/mm/yy"/>
    <numFmt numFmtId="195" formatCode="0.0000"/>
    <numFmt numFmtId="196" formatCode="d/mm"/>
    <numFmt numFmtId="197" formatCode="#,##0.00&quot; zł&quot;"/>
    <numFmt numFmtId="198" formatCode="_-* #,##0.00&quot; zł&quot;_-;\-* #,##0.00&quot; zł&quot;_-;_-* \-??&quot; zł&quot;_-;_-@_-"/>
    <numFmt numFmtId="199" formatCode="_-* #,##0.0000\ _z_ł_-;\-* #,##0.0000\ _z_ł_-;_-* &quot;-&quot;??\ _z_ł_-;_-@_-"/>
    <numFmt numFmtId="200" formatCode="_-* #,##0.0\ _z_ł_-;\-* #,##0.0\ _z_ł_-;_-* &quot;-&quot;??\ _z_ł_-;_-@_-"/>
    <numFmt numFmtId="201" formatCode="#,##0;[Red]\-#,##0"/>
    <numFmt numFmtId="202" formatCode="d/mm/yyyy"/>
    <numFmt numFmtId="203" formatCode="0.000000000E+00"/>
    <numFmt numFmtId="204" formatCode="d/m/yyyy;@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0"/>
    </font>
    <font>
      <b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name val="Verdana"/>
      <family val="2"/>
    </font>
    <font>
      <b/>
      <vertAlign val="superscript"/>
      <sz val="11"/>
      <name val="Verdana"/>
      <family val="2"/>
    </font>
    <font>
      <sz val="11"/>
      <name val="Verdana"/>
      <family val="2"/>
    </font>
    <font>
      <b/>
      <sz val="10"/>
      <name val="Tw Cen MT Condensed"/>
      <family val="2"/>
    </font>
    <font>
      <sz val="10"/>
      <name val="Tw Cen MT Condensed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9"/>
      <color indexed="48"/>
      <name val="Verdana"/>
      <family val="2"/>
    </font>
    <font>
      <sz val="12"/>
      <color indexed="5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49" fontId="4" fillId="0" borderId="0">
      <alignment/>
      <protection/>
    </xf>
    <xf numFmtId="0" fontId="4" fillId="0" borderId="0">
      <alignment/>
      <protection/>
    </xf>
    <xf numFmtId="0" fontId="3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</cellStyleXfs>
  <cellXfs count="27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53" applyFont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1" fontId="10" fillId="0" borderId="0" xfId="0" applyNumberFormat="1" applyFont="1" applyBorder="1" applyAlignment="1">
      <alignment horizontal="center" vertical="center" wrapText="1"/>
    </xf>
    <xf numFmtId="44" fontId="9" fillId="0" borderId="0" xfId="0" applyNumberFormat="1" applyFont="1" applyBorder="1" applyAlignment="1">
      <alignment horizontal="center" vertical="center"/>
    </xf>
    <xf numFmtId="44" fontId="10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1" fillId="24" borderId="10" xfId="0" applyFont="1" applyFill="1" applyBorder="1" applyAlignment="1">
      <alignment horizontal="left"/>
    </xf>
    <xf numFmtId="0" fontId="11" fillId="24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25" borderId="12" xfId="0" applyFont="1" applyFill="1" applyBorder="1" applyAlignment="1">
      <alignment/>
    </xf>
    <xf numFmtId="0" fontId="11" fillId="24" borderId="13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8" fillId="20" borderId="14" xfId="0" applyFont="1" applyFill="1" applyBorder="1" applyAlignment="1">
      <alignment/>
    </xf>
    <xf numFmtId="0" fontId="8" fillId="20" borderId="15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/>
    </xf>
    <xf numFmtId="44" fontId="10" fillId="0" borderId="16" xfId="62" applyFont="1" applyFill="1" applyBorder="1" applyAlignment="1">
      <alignment horizontal="center" vertical="center" wrapText="1"/>
    </xf>
    <xf numFmtId="44" fontId="10" fillId="0" borderId="16" xfId="62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9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center"/>
    </xf>
    <xf numFmtId="44" fontId="10" fillId="0" borderId="0" xfId="62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9" fillId="0" borderId="0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 vertical="center"/>
    </xf>
    <xf numFmtId="44" fontId="9" fillId="0" borderId="16" xfId="62" applyFont="1" applyFill="1" applyBorder="1" applyAlignment="1">
      <alignment vertical="center"/>
    </xf>
    <xf numFmtId="0" fontId="10" fillId="0" borderId="0" xfId="0" applyNumberFormat="1" applyFont="1" applyFill="1" applyAlignment="1">
      <alignment horizontal="center"/>
    </xf>
    <xf numFmtId="44" fontId="10" fillId="0" borderId="0" xfId="62" applyFont="1" applyFill="1" applyAlignment="1">
      <alignment horizontal="left"/>
    </xf>
    <xf numFmtId="0" fontId="9" fillId="20" borderId="16" xfId="0" applyFont="1" applyFill="1" applyBorder="1" applyAlignment="1">
      <alignment horizontal="center" vertical="center" wrapText="1"/>
    </xf>
    <xf numFmtId="0" fontId="9" fillId="20" borderId="16" xfId="0" applyNumberFormat="1" applyFont="1" applyFill="1" applyBorder="1" applyAlignment="1">
      <alignment horizontal="center" vertical="center" wrapText="1"/>
    </xf>
    <xf numFmtId="44" fontId="9" fillId="20" borderId="16" xfId="62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/>
    </xf>
    <xf numFmtId="0" fontId="6" fillId="2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44" fontId="6" fillId="0" borderId="16" xfId="62" applyFont="1" applyBorder="1" applyAlignment="1">
      <alignment horizontal="left"/>
    </xf>
    <xf numFmtId="0" fontId="0" fillId="0" borderId="16" xfId="0" applyBorder="1" applyAlignment="1">
      <alignment/>
    </xf>
    <xf numFmtId="0" fontId="14" fillId="21" borderId="16" xfId="0" applyFont="1" applyFill="1" applyBorder="1" applyAlignment="1">
      <alignment/>
    </xf>
    <xf numFmtId="0" fontId="0" fillId="0" borderId="0" xfId="0" applyFill="1" applyAlignment="1">
      <alignment/>
    </xf>
    <xf numFmtId="8" fontId="0" fillId="0" borderId="0" xfId="0" applyNumberForma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Border="1" applyAlignment="1">
      <alignment horizontal="left" vertical="center" wrapText="1"/>
    </xf>
    <xf numFmtId="0" fontId="18" fillId="21" borderId="16" xfId="0" applyFont="1" applyFill="1" applyBorder="1" applyAlignment="1">
      <alignment horizontal="center" vertical="center"/>
    </xf>
    <xf numFmtId="0" fontId="18" fillId="21" borderId="16" xfId="0" applyNumberFormat="1" applyFont="1" applyFill="1" applyBorder="1" applyAlignment="1">
      <alignment horizontal="center" vertical="center" wrapText="1"/>
    </xf>
    <xf numFmtId="164" fontId="18" fillId="21" borderId="16" xfId="62" applyNumberFormat="1" applyFont="1" applyFill="1" applyBorder="1" applyAlignment="1">
      <alignment horizontal="center" vertical="center"/>
    </xf>
    <xf numFmtId="44" fontId="18" fillId="21" borderId="16" xfId="62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44" fontId="18" fillId="0" borderId="16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 wrapText="1"/>
    </xf>
    <xf numFmtId="44" fontId="20" fillId="0" borderId="16" xfId="62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44" fontId="18" fillId="0" borderId="16" xfId="62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1" fontId="20" fillId="0" borderId="16" xfId="0" applyNumberFormat="1" applyFont="1" applyFill="1" applyBorder="1" applyAlignment="1">
      <alignment horizontal="center" vertical="center" wrapText="1"/>
    </xf>
    <xf numFmtId="44" fontId="18" fillId="0" borderId="16" xfId="0" applyNumberFormat="1" applyFont="1" applyFill="1" applyBorder="1" applyAlignment="1">
      <alignment horizontal="center" vertical="center"/>
    </xf>
    <xf numFmtId="44" fontId="20" fillId="0" borderId="0" xfId="0" applyNumberFormat="1" applyFont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44" fontId="18" fillId="0" borderId="0" xfId="0" applyNumberFormat="1" applyFont="1" applyBorder="1" applyAlignment="1">
      <alignment horizontal="center" vertical="center"/>
    </xf>
    <xf numFmtId="0" fontId="22" fillId="21" borderId="18" xfId="0" applyFont="1" applyFill="1" applyBorder="1" applyAlignment="1">
      <alignment horizontal="left" vertical="center" wrapText="1"/>
    </xf>
    <xf numFmtId="1" fontId="21" fillId="21" borderId="18" xfId="0" applyNumberFormat="1" applyFont="1" applyFill="1" applyBorder="1" applyAlignment="1">
      <alignment horizontal="center" vertical="center" wrapText="1"/>
    </xf>
    <xf numFmtId="44" fontId="21" fillId="21" borderId="18" xfId="0" applyNumberFormat="1" applyFont="1" applyFill="1" applyBorder="1" applyAlignment="1">
      <alignment horizontal="center" vertical="center"/>
    </xf>
    <xf numFmtId="44" fontId="22" fillId="21" borderId="19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/>
    </xf>
    <xf numFmtId="0" fontId="18" fillId="0" borderId="16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0" fillId="0" borderId="16" xfId="0" applyFont="1" applyFill="1" applyBorder="1" applyAlignment="1">
      <alignment wrapText="1"/>
    </xf>
    <xf numFmtId="2" fontId="20" fillId="0" borderId="16" xfId="0" applyNumberFormat="1" applyFont="1" applyFill="1" applyBorder="1" applyAlignment="1">
      <alignment/>
    </xf>
    <xf numFmtId="0" fontId="20" fillId="0" borderId="0" xfId="0" applyFont="1" applyAlignment="1">
      <alignment/>
    </xf>
    <xf numFmtId="2" fontId="18" fillId="0" borderId="16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vertical="top" wrapText="1"/>
    </xf>
    <xf numFmtId="2" fontId="20" fillId="0" borderId="16" xfId="0" applyNumberFormat="1" applyFont="1" applyFill="1" applyBorder="1" applyAlignment="1">
      <alignment horizontal="center"/>
    </xf>
    <xf numFmtId="4" fontId="20" fillId="0" borderId="16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 vertical="top" wrapText="1"/>
    </xf>
    <xf numFmtId="2" fontId="20" fillId="0" borderId="16" xfId="0" applyNumberFormat="1" applyFont="1" applyFill="1" applyBorder="1" applyAlignment="1">
      <alignment wrapText="1"/>
    </xf>
    <xf numFmtId="2" fontId="20" fillId="0" borderId="16" xfId="0" applyNumberFormat="1" applyFont="1" applyFill="1" applyBorder="1" applyAlignment="1">
      <alignment vertical="top" wrapText="1"/>
    </xf>
    <xf numFmtId="2" fontId="18" fillId="0" borderId="16" xfId="0" applyNumberFormat="1" applyFont="1" applyFill="1" applyBorder="1" applyAlignment="1">
      <alignment horizontal="center"/>
    </xf>
    <xf numFmtId="0" fontId="18" fillId="0" borderId="20" xfId="0" applyFont="1" applyBorder="1" applyAlignment="1">
      <alignment wrapText="1"/>
    </xf>
    <xf numFmtId="0" fontId="18" fillId="0" borderId="18" xfId="0" applyFont="1" applyBorder="1" applyAlignment="1">
      <alignment/>
    </xf>
    <xf numFmtId="0" fontId="20" fillId="0" borderId="21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22" xfId="0" applyFont="1" applyBorder="1" applyAlignment="1">
      <alignment wrapText="1"/>
    </xf>
    <xf numFmtId="0" fontId="20" fillId="0" borderId="23" xfId="0" applyFont="1" applyBorder="1" applyAlignment="1">
      <alignment/>
    </xf>
    <xf numFmtId="0" fontId="5" fillId="27" borderId="24" xfId="0" applyFont="1" applyFill="1" applyBorder="1" applyAlignment="1">
      <alignment horizontal="left" vertical="center"/>
    </xf>
    <xf numFmtId="0" fontId="5" fillId="27" borderId="25" xfId="0" applyFont="1" applyFill="1" applyBorder="1" applyAlignment="1">
      <alignment horizontal="center" vertical="center"/>
    </xf>
    <xf numFmtId="49" fontId="7" fillId="27" borderId="25" xfId="62" applyNumberFormat="1" applyFont="1" applyFill="1" applyBorder="1" applyAlignment="1">
      <alignment horizontal="center" vertical="center"/>
    </xf>
    <xf numFmtId="0" fontId="7" fillId="27" borderId="25" xfId="0" applyFont="1" applyFill="1" applyBorder="1" applyAlignment="1">
      <alignment horizontal="center" vertical="center"/>
    </xf>
    <xf numFmtId="0" fontId="7" fillId="27" borderId="26" xfId="0" applyFont="1" applyFill="1" applyBorder="1" applyAlignment="1">
      <alignment horizontal="center" vertical="center"/>
    </xf>
    <xf numFmtId="0" fontId="7" fillId="27" borderId="25" xfId="0" applyFont="1" applyFill="1" applyBorder="1" applyAlignment="1">
      <alignment vertical="center"/>
    </xf>
    <xf numFmtId="0" fontId="7" fillId="27" borderId="26" xfId="0" applyFont="1" applyFill="1" applyBorder="1" applyAlignment="1">
      <alignment vertical="center"/>
    </xf>
    <xf numFmtId="0" fontId="7" fillId="27" borderId="16" xfId="0" applyFont="1" applyFill="1" applyBorder="1" applyAlignment="1">
      <alignment horizontal="center" vertical="center"/>
    </xf>
    <xf numFmtId="0" fontId="7" fillId="27" borderId="27" xfId="0" applyFont="1" applyFill="1" applyBorder="1" applyAlignment="1">
      <alignment vertical="center"/>
    </xf>
    <xf numFmtId="0" fontId="7" fillId="27" borderId="28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9" xfId="0" applyFont="1" applyFill="1" applyBorder="1" applyAlignment="1" applyProtection="1">
      <alignment horizontal="center" wrapText="1"/>
      <protection locked="0"/>
    </xf>
    <xf numFmtId="49" fontId="7" fillId="0" borderId="16" xfId="52" applyFont="1" applyFill="1" applyBorder="1" applyAlignment="1" applyProtection="1">
      <alignment horizontal="center" wrapText="1"/>
      <protection locked="0"/>
    </xf>
    <xf numFmtId="0" fontId="7" fillId="0" borderId="17" xfId="0" applyFont="1" applyFill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horizontal="center" wrapText="1"/>
      <protection locked="0"/>
    </xf>
    <xf numFmtId="1" fontId="7" fillId="0" borderId="16" xfId="52" applyNumberFormat="1" applyFont="1" applyFill="1" applyBorder="1" applyAlignment="1" applyProtection="1">
      <alignment horizontal="left" wrapText="1"/>
      <protection locked="0"/>
    </xf>
    <xf numFmtId="49" fontId="7" fillId="0" borderId="0" xfId="52" applyFont="1" applyAlignment="1">
      <alignment horizontal="center"/>
      <protection/>
    </xf>
    <xf numFmtId="3" fontId="7" fillId="0" borderId="16" xfId="52" applyNumberFormat="1" applyFont="1" applyFill="1" applyBorder="1" applyAlignment="1" applyProtection="1">
      <alignment horizontal="center" wrapText="1"/>
      <protection locked="0"/>
    </xf>
    <xf numFmtId="4" fontId="7" fillId="0" borderId="16" xfId="52" applyNumberFormat="1" applyFont="1" applyFill="1" applyBorder="1" applyAlignment="1" applyProtection="1">
      <alignment horizontal="center" wrapText="1"/>
      <protection locked="0"/>
    </xf>
    <xf numFmtId="4" fontId="7" fillId="0" borderId="17" xfId="0" applyNumberFormat="1" applyFont="1" applyFill="1" applyBorder="1" applyAlignment="1" applyProtection="1" quotePrefix="1">
      <alignment horizontal="center" wrapText="1"/>
      <protection locked="0"/>
    </xf>
    <xf numFmtId="4" fontId="7" fillId="0" borderId="16" xfId="0" applyNumberFormat="1" applyFont="1" applyFill="1" applyBorder="1" applyAlignment="1" applyProtection="1">
      <alignment horizontal="center" wrapText="1"/>
      <protection locked="0"/>
    </xf>
    <xf numFmtId="49" fontId="7" fillId="0" borderId="16" xfId="52" applyFont="1" applyBorder="1">
      <alignment/>
      <protection/>
    </xf>
    <xf numFmtId="204" fontId="7" fillId="0" borderId="16" xfId="52" applyNumberFormat="1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1" fontId="7" fillId="0" borderId="16" xfId="0" applyNumberFormat="1" applyFont="1" applyFill="1" applyBorder="1" applyAlignment="1" applyProtection="1">
      <alignment horizontal="center" wrapText="1"/>
      <protection locked="0"/>
    </xf>
    <xf numFmtId="204" fontId="7" fillId="0" borderId="16" xfId="0" applyNumberFormat="1" applyFont="1" applyFill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 quotePrefix="1">
      <alignment horizontal="center" wrapText="1"/>
      <protection locked="0"/>
    </xf>
    <xf numFmtId="3" fontId="7" fillId="0" borderId="16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6" xfId="0" applyFont="1" applyBorder="1" applyAlignment="1">
      <alignment/>
    </xf>
    <xf numFmtId="8" fontId="6" fillId="0" borderId="16" xfId="62" applyNumberFormat="1" applyFont="1" applyBorder="1" applyAlignment="1">
      <alignment horizontal="right"/>
    </xf>
    <xf numFmtId="0" fontId="13" fillId="0" borderId="16" xfId="0" applyFont="1" applyBorder="1" applyAlignment="1">
      <alignment vertical="top" wrapText="1"/>
    </xf>
    <xf numFmtId="0" fontId="13" fillId="0" borderId="16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/>
    </xf>
    <xf numFmtId="44" fontId="20" fillId="0" borderId="16" xfId="0" applyNumberFormat="1" applyFont="1" applyFill="1" applyBorder="1" applyAlignment="1">
      <alignment horizontal="center" vertical="center" wrapText="1"/>
    </xf>
    <xf numFmtId="44" fontId="21" fillId="21" borderId="18" xfId="62" applyNumberFormat="1" applyFont="1" applyFill="1" applyBorder="1" applyAlignment="1">
      <alignment horizontal="center" vertical="center"/>
    </xf>
    <xf numFmtId="44" fontId="20" fillId="0" borderId="16" xfId="62" applyNumberFormat="1" applyFont="1" applyFill="1" applyBorder="1" applyAlignment="1">
      <alignment horizontal="center" vertical="center"/>
    </xf>
    <xf numFmtId="44" fontId="20" fillId="0" borderId="16" xfId="0" applyNumberFormat="1" applyFont="1" applyFill="1" applyBorder="1" applyAlignment="1">
      <alignment horizontal="center" vertical="center"/>
    </xf>
    <xf numFmtId="44" fontId="20" fillId="0" borderId="0" xfId="62" applyNumberFormat="1" applyFont="1" applyBorder="1" applyAlignment="1">
      <alignment horizontal="center" vertical="center"/>
    </xf>
    <xf numFmtId="44" fontId="18" fillId="0" borderId="19" xfId="0" applyNumberFormat="1" applyFont="1" applyBorder="1" applyAlignment="1">
      <alignment horizontal="center" vertical="center"/>
    </xf>
    <xf numFmtId="44" fontId="20" fillId="0" borderId="30" xfId="0" applyNumberFormat="1" applyFont="1" applyBorder="1" applyAlignment="1">
      <alignment horizontal="center" vertical="center"/>
    </xf>
    <xf numFmtId="44" fontId="20" fillId="0" borderId="31" xfId="0" applyNumberFormat="1" applyFont="1" applyBorder="1" applyAlignment="1">
      <alignment horizontal="center" vertical="center"/>
    </xf>
    <xf numFmtId="44" fontId="10" fillId="0" borderId="0" xfId="62" applyNumberFormat="1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2" fontId="18" fillId="0" borderId="16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right" vertical="center"/>
    </xf>
    <xf numFmtId="0" fontId="8" fillId="0" borderId="0" xfId="53" applyFont="1" applyFill="1" applyAlignment="1">
      <alignment vertical="center"/>
      <protection/>
    </xf>
    <xf numFmtId="0" fontId="26" fillId="0" borderId="30" xfId="0" applyFont="1" applyBorder="1" applyAlignment="1">
      <alignment vertical="top" wrapText="1"/>
    </xf>
    <xf numFmtId="0" fontId="25" fillId="0" borderId="0" xfId="53" applyFont="1" applyFill="1" applyAlignment="1">
      <alignment vertical="center"/>
      <protection/>
    </xf>
    <xf numFmtId="0" fontId="12" fillId="0" borderId="16" xfId="0" applyFont="1" applyFill="1" applyBorder="1" applyAlignment="1">
      <alignment vertical="top" wrapText="1"/>
    </xf>
    <xf numFmtId="0" fontId="13" fillId="21" borderId="16" xfId="53" applyNumberFormat="1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2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26" borderId="16" xfId="53" applyFont="1" applyFill="1" applyBorder="1" applyAlignment="1">
      <alignment horizontal="center" vertical="center"/>
      <protection/>
    </xf>
    <xf numFmtId="0" fontId="12" fillId="0" borderId="16" xfId="53" applyFont="1" applyBorder="1" applyAlignment="1">
      <alignment horizontal="center" vertical="center"/>
      <protection/>
    </xf>
    <xf numFmtId="0" fontId="13" fillId="21" borderId="16" xfId="53" applyFont="1" applyFill="1" applyBorder="1" applyAlignment="1">
      <alignment horizontal="left" vertical="center"/>
      <protection/>
    </xf>
    <xf numFmtId="0" fontId="12" fillId="0" borderId="16" xfId="0" applyFont="1" applyFill="1" applyBorder="1" applyAlignment="1">
      <alignment horizontal="left" vertical="top" wrapText="1"/>
    </xf>
    <xf numFmtId="0" fontId="12" fillId="0" borderId="16" xfId="0" applyFont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3" fillId="20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3" fillId="21" borderId="16" xfId="53" applyFont="1" applyFill="1" applyBorder="1" applyAlignment="1">
      <alignment horizontal="center" vertical="center"/>
      <protection/>
    </xf>
    <xf numFmtId="0" fontId="13" fillId="21" borderId="16" xfId="53" applyFont="1" applyFill="1" applyBorder="1" applyAlignment="1">
      <alignment horizontal="center" vertical="center" wrapText="1"/>
      <protection/>
    </xf>
    <xf numFmtId="44" fontId="12" fillId="0" borderId="16" xfId="62" applyFont="1" applyFill="1" applyBorder="1" applyAlignment="1">
      <alignment vertical="top" wrapText="1"/>
    </xf>
    <xf numFmtId="0" fontId="45" fillId="0" borderId="16" xfId="53" applyFont="1" applyFill="1" applyBorder="1" applyAlignment="1">
      <alignment vertical="center" wrapText="1"/>
      <protection/>
    </xf>
    <xf numFmtId="44" fontId="12" fillId="0" borderId="16" xfId="62" applyFont="1" applyFill="1" applyBorder="1" applyAlignment="1">
      <alignment wrapText="1"/>
    </xf>
    <xf numFmtId="44" fontId="13" fillId="0" borderId="16" xfId="53" applyNumberFormat="1" applyFont="1" applyFill="1" applyBorder="1" applyAlignment="1">
      <alignment horizontal="right" vertical="center" wrapText="1"/>
      <protection/>
    </xf>
    <xf numFmtId="44" fontId="13" fillId="26" borderId="16" xfId="53" applyNumberFormat="1" applyFont="1" applyFill="1" applyBorder="1" applyAlignment="1">
      <alignment horizontal="right" vertical="center" wrapText="1"/>
      <protection/>
    </xf>
    <xf numFmtId="0" fontId="45" fillId="26" borderId="16" xfId="53" applyFont="1" applyFill="1" applyBorder="1" applyAlignment="1">
      <alignment vertical="center" wrapText="1"/>
      <protection/>
    </xf>
    <xf numFmtId="0" fontId="12" fillId="0" borderId="16" xfId="53" applyFont="1" applyBorder="1" applyAlignment="1">
      <alignment vertical="center"/>
      <protection/>
    </xf>
    <xf numFmtId="44" fontId="13" fillId="0" borderId="16" xfId="62" applyFont="1" applyFill="1" applyBorder="1" applyAlignment="1">
      <alignment horizontal="left" vertical="center"/>
    </xf>
    <xf numFmtId="44" fontId="12" fillId="26" borderId="16" xfId="53" applyNumberFormat="1" applyFont="1" applyFill="1" applyBorder="1" applyAlignment="1">
      <alignment horizontal="left" vertical="center"/>
      <protection/>
    </xf>
    <xf numFmtId="44" fontId="13" fillId="0" borderId="16" xfId="53" applyNumberFormat="1" applyFont="1" applyBorder="1" applyAlignment="1">
      <alignment horizontal="left" vertical="center"/>
      <protection/>
    </xf>
    <xf numFmtId="44" fontId="13" fillId="0" borderId="16" xfId="62" applyNumberFormat="1" applyFont="1" applyBorder="1" applyAlignment="1">
      <alignment horizontal="right" vertical="center"/>
    </xf>
    <xf numFmtId="164" fontId="13" fillId="21" borderId="16" xfId="62" applyNumberFormat="1" applyFont="1" applyFill="1" applyBorder="1" applyAlignment="1">
      <alignment vertical="center" wrapText="1"/>
    </xf>
    <xf numFmtId="7" fontId="13" fillId="0" borderId="16" xfId="62" applyNumberFormat="1" applyFont="1" applyFill="1" applyBorder="1" applyAlignment="1">
      <alignment vertical="center" wrapText="1"/>
    </xf>
    <xf numFmtId="44" fontId="13" fillId="0" borderId="16" xfId="62" applyNumberFormat="1" applyFont="1" applyFill="1" applyBorder="1" applyAlignment="1">
      <alignment vertical="center" wrapText="1"/>
    </xf>
    <xf numFmtId="0" fontId="13" fillId="20" borderId="16" xfId="0" applyFont="1" applyFill="1" applyBorder="1" applyAlignment="1">
      <alignment vertical="center" wrapText="1"/>
    </xf>
    <xf numFmtId="44" fontId="12" fillId="0" borderId="16" xfId="62" applyFont="1" applyFill="1" applyBorder="1" applyAlignment="1">
      <alignment vertical="center" wrapText="1"/>
    </xf>
    <xf numFmtId="44" fontId="12" fillId="26" borderId="16" xfId="53" applyNumberFormat="1" applyFont="1" applyFill="1" applyBorder="1" applyAlignment="1">
      <alignment vertical="center" wrapText="1"/>
      <protection/>
    </xf>
    <xf numFmtId="0" fontId="13" fillId="0" borderId="16" xfId="0" applyFont="1" applyFill="1" applyBorder="1" applyAlignment="1">
      <alignment vertical="center" wrapText="1"/>
    </xf>
    <xf numFmtId="1" fontId="13" fillId="0" borderId="16" xfId="0" applyNumberFormat="1" applyFont="1" applyBorder="1" applyAlignment="1">
      <alignment vertical="center" wrapText="1"/>
    </xf>
    <xf numFmtId="164" fontId="12" fillId="0" borderId="16" xfId="53" applyNumberFormat="1" applyFont="1" applyBorder="1" applyAlignment="1">
      <alignment vertical="center" wrapText="1"/>
      <protection/>
    </xf>
    <xf numFmtId="0" fontId="13" fillId="0" borderId="16" xfId="53" applyFont="1" applyFill="1" applyBorder="1" applyAlignment="1">
      <alignment horizontal="center" vertical="center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wrapText="1"/>
    </xf>
    <xf numFmtId="2" fontId="20" fillId="26" borderId="16" xfId="0" applyNumberFormat="1" applyFont="1" applyFill="1" applyBorder="1" applyAlignment="1">
      <alignment horizontal="center"/>
    </xf>
    <xf numFmtId="44" fontId="20" fillId="0" borderId="16" xfId="0" applyNumberFormat="1" applyFont="1" applyBorder="1" applyAlignment="1">
      <alignment/>
    </xf>
    <xf numFmtId="0" fontId="12" fillId="0" borderId="16" xfId="53" applyFont="1" applyFill="1" applyBorder="1" applyAlignment="1">
      <alignment horizontal="left" vertical="center"/>
      <protection/>
    </xf>
    <xf numFmtId="0" fontId="12" fillId="0" borderId="16" xfId="53" applyNumberFormat="1" applyFont="1" applyFill="1" applyBorder="1" applyAlignment="1">
      <alignment horizontal="center" vertical="center" wrapText="1"/>
      <protection/>
    </xf>
    <xf numFmtId="164" fontId="12" fillId="0" borderId="16" xfId="62" applyNumberFormat="1" applyFont="1" applyFill="1" applyBorder="1" applyAlignment="1">
      <alignment vertical="center" wrapText="1"/>
    </xf>
    <xf numFmtId="7" fontId="12" fillId="0" borderId="16" xfId="62" applyNumberFormat="1" applyFont="1" applyFill="1" applyBorder="1" applyAlignment="1">
      <alignment vertical="top" wrapText="1"/>
    </xf>
    <xf numFmtId="44" fontId="12" fillId="0" borderId="16" xfId="0" applyNumberFormat="1" applyFont="1" applyBorder="1" applyAlignment="1">
      <alignment vertical="top" wrapText="1"/>
    </xf>
    <xf numFmtId="164" fontId="13" fillId="0" borderId="16" xfId="62" applyNumberFormat="1" applyFont="1" applyBorder="1" applyAlignment="1">
      <alignment vertical="center"/>
    </xf>
    <xf numFmtId="44" fontId="10" fillId="0" borderId="16" xfId="62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wrapText="1"/>
    </xf>
    <xf numFmtId="0" fontId="18" fillId="21" borderId="20" xfId="0" applyFont="1" applyFill="1" applyBorder="1" applyAlignment="1">
      <alignment horizontal="left" vertical="center"/>
    </xf>
    <xf numFmtId="0" fontId="20" fillId="0" borderId="16" xfId="0" applyFont="1" applyBorder="1" applyAlignment="1">
      <alignment wrapText="1"/>
    </xf>
    <xf numFmtId="2" fontId="20" fillId="26" borderId="16" xfId="0" applyNumberFormat="1" applyFont="1" applyFill="1" applyBorder="1" applyAlignment="1">
      <alignment horizontal="center" wrapText="1"/>
    </xf>
    <xf numFmtId="1" fontId="18" fillId="21" borderId="16" xfId="0" applyNumberFormat="1" applyFont="1" applyFill="1" applyBorder="1" applyAlignment="1">
      <alignment horizontal="left" vertical="center"/>
    </xf>
    <xf numFmtId="0" fontId="18" fillId="20" borderId="16" xfId="0" applyFont="1" applyFill="1" applyBorder="1" applyAlignment="1">
      <alignment horizontal="left" vertical="center" wrapText="1"/>
    </xf>
    <xf numFmtId="0" fontId="44" fillId="20" borderId="16" xfId="0" applyFont="1" applyFill="1" applyBorder="1" applyAlignment="1">
      <alignment horizontal="left" vertical="center" wrapText="1"/>
    </xf>
    <xf numFmtId="44" fontId="44" fillId="21" borderId="16" xfId="53" applyNumberFormat="1" applyFont="1" applyFill="1" applyBorder="1" applyAlignment="1">
      <alignment horizontal="left" vertical="center"/>
      <protection/>
    </xf>
    <xf numFmtId="44" fontId="44" fillId="21" borderId="16" xfId="62" applyNumberFormat="1" applyFont="1" applyFill="1" applyBorder="1" applyAlignment="1">
      <alignment vertical="center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49" fontId="5" fillId="27" borderId="16" xfId="62" applyNumberFormat="1" applyFont="1" applyFill="1" applyBorder="1" applyAlignment="1">
      <alignment horizontal="left" vertical="center"/>
    </xf>
    <xf numFmtId="0" fontId="7" fillId="20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5" fillId="20" borderId="37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5" fillId="20" borderId="37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5" fillId="20" borderId="0" xfId="0" applyFont="1" applyFill="1" applyBorder="1" applyAlignment="1">
      <alignment horizontal="center" wrapText="1"/>
    </xf>
    <xf numFmtId="0" fontId="5" fillId="20" borderId="38" xfId="0" applyFont="1" applyFill="1" applyBorder="1" applyAlignment="1">
      <alignment horizontal="center" wrapText="1"/>
    </xf>
    <xf numFmtId="0" fontId="5" fillId="20" borderId="27" xfId="0" applyFont="1" applyFill="1" applyBorder="1" applyAlignment="1">
      <alignment horizontal="center" wrapText="1"/>
    </xf>
    <xf numFmtId="0" fontId="5" fillId="20" borderId="28" xfId="0" applyFont="1" applyFill="1" applyBorder="1" applyAlignment="1">
      <alignment horizont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32" xfId="0" applyFont="1" applyFill="1" applyBorder="1" applyAlignment="1">
      <alignment horizontal="center" wrapText="1"/>
    </xf>
    <xf numFmtId="0" fontId="5" fillId="20" borderId="3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32" xfId="0" applyFont="1" applyFill="1" applyBorder="1" applyAlignment="1">
      <alignment horizontal="center" vertical="center" wrapText="1"/>
    </xf>
    <xf numFmtId="0" fontId="5" fillId="20" borderId="33" xfId="0" applyFont="1" applyFill="1" applyBorder="1" applyAlignment="1">
      <alignment horizontal="center" vertical="center" wrapText="1"/>
    </xf>
    <xf numFmtId="0" fontId="5" fillId="20" borderId="34" xfId="0" applyFont="1" applyFill="1" applyBorder="1" applyAlignment="1">
      <alignment horizontal="center" vertical="center" wrapText="1"/>
    </xf>
    <xf numFmtId="0" fontId="7" fillId="20" borderId="32" xfId="0" applyFont="1" applyFill="1" applyBorder="1" applyAlignment="1">
      <alignment horizontal="center" wrapText="1"/>
    </xf>
    <xf numFmtId="0" fontId="7" fillId="20" borderId="34" xfId="0" applyFont="1" applyFill="1" applyBorder="1" applyAlignment="1">
      <alignment horizontal="center" wrapText="1"/>
    </xf>
    <xf numFmtId="0" fontId="5" fillId="20" borderId="4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20" borderId="26" xfId="0" applyFont="1" applyFill="1" applyBorder="1" applyAlignment="1">
      <alignment horizontal="center" vertical="center" wrapText="1"/>
    </xf>
    <xf numFmtId="0" fontId="7" fillId="20" borderId="38" xfId="0" applyFont="1" applyFill="1" applyBorder="1" applyAlignment="1">
      <alignment horizontal="center" vertical="center" wrapText="1"/>
    </xf>
    <xf numFmtId="0" fontId="7" fillId="20" borderId="28" xfId="0" applyFont="1" applyFill="1" applyBorder="1" applyAlignment="1">
      <alignment horizontal="center" vertical="center" wrapText="1"/>
    </xf>
    <xf numFmtId="0" fontId="7" fillId="20" borderId="32" xfId="0" applyFont="1" applyFill="1" applyBorder="1" applyAlignment="1">
      <alignment horizontal="center" vertical="center" wrapText="1"/>
    </xf>
    <xf numFmtId="0" fontId="7" fillId="20" borderId="33" xfId="0" applyFont="1" applyFill="1" applyBorder="1" applyAlignment="1">
      <alignment horizontal="center" vertical="center" wrapText="1"/>
    </xf>
    <xf numFmtId="0" fontId="7" fillId="20" borderId="34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wrapText="1"/>
    </xf>
    <xf numFmtId="0" fontId="5" fillId="20" borderId="26" xfId="0" applyFont="1" applyFill="1" applyBorder="1" applyAlignment="1">
      <alignment horizontal="center" vertical="center" wrapText="1"/>
    </xf>
    <xf numFmtId="0" fontId="5" fillId="20" borderId="38" xfId="0" applyFont="1" applyFill="1" applyBorder="1" applyAlignment="1">
      <alignment horizontal="center" vertical="center" wrapText="1"/>
    </xf>
    <xf numFmtId="0" fontId="5" fillId="20" borderId="28" xfId="0" applyFont="1" applyFill="1" applyBorder="1" applyAlignment="1">
      <alignment horizontal="center" vertical="center" wrapText="1"/>
    </xf>
    <xf numFmtId="0" fontId="6" fillId="20" borderId="16" xfId="0" applyFont="1" applyFill="1" applyBorder="1" applyAlignment="1">
      <alignment horizontal="left" vertical="center"/>
    </xf>
    <xf numFmtId="0" fontId="6" fillId="20" borderId="4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 do wniosku do polisy" xfId="52"/>
    <cellStyle name="Normalny_Zeszyt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AutoShape 6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AutoShape 7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" name="AutoShape 9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AutoShape 2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" name="AutoShape 5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" name="AutoShape 7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" name="AutoShape 7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" name="AutoShape 8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" name="AutoShape 8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5" name="AutoShape 8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6" name="AutoShape 8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7" name="AutoShape 8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8" name="AutoShape 8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" name="AutoShape 9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0" name="AutoShape 9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1" name="AutoShape 9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2" name="AutoShape 9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3" name="AutoShape 9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4" name="AutoShape 9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" name="AutoShape 9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6" name="AutoShape 9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7" name="AutoShape 10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8" name="AutoShape 10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9" name="AutoShape 10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0" name="AutoShape 10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1" name="AutoShape 10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2" name="AutoShape 10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3" name="AutoShape 10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4" name="AutoShape 10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5" name="AutoShape 10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6" name="AutoShape 11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7" name="AutoShape 11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8" name="AutoShape 157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9" name="AutoShape 158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0" name="AutoShape 159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1" name="AutoShape 160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2" name="AutoShape 16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3" name="AutoShape 16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4" name="AutoShape 16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5" name="AutoShape 16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6" name="AutoShape 16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7" name="AutoShape 16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8" name="AutoShape 16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9" name="AutoShape 16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0" name="AutoShape 16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1" name="AutoShape 17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2" name="AutoShape 17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3" name="AutoShape 17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4" name="AutoShape 17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5" name="AutoShape 17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6" name="AutoShape 17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7" name="AutoShape 17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8" name="AutoShape 17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9" name="AutoShape 17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0" name="AutoShape 18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1" name="AutoShape 18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2" name="AutoShape 18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3" name="AutoShape 18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4" name="AutoShape 18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5" name="AutoShape 18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6" name="AutoShape 18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7" name="AutoShape 18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8" name="AutoShape 18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9" name="AutoShape 18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0" name="AutoShape 19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1" name="AutoShape 19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2" name="AutoShape 19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3" name="AutoShape 19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4" name="AutoShape 19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5" name="AutoShape 19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6" name="AutoShape 198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7" name="AutoShape 199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8" name="AutoShape 200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9" name="AutoShape 201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0" name="AutoShape 20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1" name="AutoShape 20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2" name="AutoShape 20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3" name="AutoShape 20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4" name="AutoShape 20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5" name="AutoShape 20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6" name="AutoShape 20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7" name="AutoShape 20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8" name="AutoShape 21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9" name="AutoShape 21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0" name="AutoShape 21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1" name="AutoShape 21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2" name="AutoShape 21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3" name="AutoShape 21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4" name="AutoShape 21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5" name="AutoShape 21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6" name="AutoShape 21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7" name="AutoShape 21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8" name="AutoShape 22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9" name="AutoShape 22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0" name="AutoShape 22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1" name="AutoShape 22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2" name="AutoShape 22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3" name="AutoShape 22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4" name="AutoShape 22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5" name="AutoShape 22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6" name="AutoShape 22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7" name="AutoShape 23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8" name="AutoShape 23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9" name="AutoShape 23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0" name="AutoShape 23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1" name="AutoShape 23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2" name="AutoShape 23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3" name="AutoShape 23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4" name="AutoShape 238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5" name="AutoShape 239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6" name="AutoShape 240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7" name="AutoShape 241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8" name="AutoShape 24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9" name="AutoShape 24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0" name="AutoShape 24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1" name="AutoShape 24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2" name="AutoShape 24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3" name="AutoShape 24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4" name="AutoShape 24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5" name="AutoShape 24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6" name="AutoShape 25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7" name="AutoShape 25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8" name="AutoShape 25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9" name="AutoShape 25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0" name="AutoShape 25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1" name="AutoShape 25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2" name="AutoShape 25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3" name="AutoShape 25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4" name="AutoShape 25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5" name="AutoShape 25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6" name="AutoShape 26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7" name="AutoShape 26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8" name="AutoShape 26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9" name="AutoShape 26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0" name="AutoShape 26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1" name="AutoShape 26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2" name="AutoShape 26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3" name="AutoShape 26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4" name="AutoShape 26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5" name="AutoShape 27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6" name="AutoShape 27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7" name="AutoShape 27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8" name="AutoShape 27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9" name="AutoShape 27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50" name="AutoShape 27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51" name="AutoShape 27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52" name="AutoShape 27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3" name="AutoShape 279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4" name="AutoShape 280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5" name="AutoShape 281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6" name="AutoShape 282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57" name="AutoShape 28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58" name="AutoShape 28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59" name="AutoShape 28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60" name="AutoShape 28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61" name="AutoShape 28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62" name="AutoShape 28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63" name="AutoShape 28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64" name="AutoShape 29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65" name="AutoShape 29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66" name="AutoShape 29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67" name="AutoShape 29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68" name="AutoShape 29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69" name="AutoShape 29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70" name="AutoShape 29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71" name="AutoShape 29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72" name="AutoShape 29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73" name="AutoShape 29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74" name="AutoShape 30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75" name="AutoShape 30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76" name="AutoShape 30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77" name="AutoShape 30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78" name="AutoShape 30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79" name="AutoShape 30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80" name="AutoShape 30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81" name="AutoShape 30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82" name="AutoShape 30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83" name="AutoShape 31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84" name="AutoShape 31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85" name="AutoShape 31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86" name="AutoShape 31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87" name="AutoShape 31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88" name="AutoShape 31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89" name="AutoShape 31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0" name="AutoShape 31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91" name="AutoShape 319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92" name="AutoShape 320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93" name="AutoShape 321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94" name="AutoShape 322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5" name="AutoShape 32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6" name="AutoShape 32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7" name="AutoShape 32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8" name="AutoShape 32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9" name="AutoShape 32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00" name="AutoShape 32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01" name="AutoShape 32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02" name="AutoShape 33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03" name="AutoShape 33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04" name="AutoShape 33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05" name="AutoShape 33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06" name="AutoShape 33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07" name="AutoShape 33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08" name="AutoShape 33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09" name="AutoShape 33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10" name="AutoShape 33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11" name="AutoShape 33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12" name="AutoShape 34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13" name="AutoShape 34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14" name="AutoShape 34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15" name="AutoShape 34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16" name="AutoShape 34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17" name="AutoShape 34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18" name="AutoShape 34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19" name="AutoShape 34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20" name="AutoShape 34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21" name="AutoShape 35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22" name="AutoShape 35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23" name="AutoShape 35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24" name="AutoShape 35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25" name="AutoShape 35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26" name="AutoShape 35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27" name="AutoShape 35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28" name="AutoShape 35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29" name="AutoShape 392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30" name="AutoShape 393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31" name="AutoShape 394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32" name="AutoShape 395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33" name="AutoShape 39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34" name="AutoShape 39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35" name="AutoShape 39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36" name="AutoShape 39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37" name="AutoShape 40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38" name="AutoShape 40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39" name="AutoShape 40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40" name="AutoShape 40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41" name="AutoShape 40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42" name="AutoShape 40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43" name="AutoShape 40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44" name="AutoShape 40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45" name="AutoShape 40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46" name="AutoShape 40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47" name="AutoShape 41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48" name="AutoShape 41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49" name="AutoShape 41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0" name="AutoShape 41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1" name="AutoShape 41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2" name="AutoShape 41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3" name="AutoShape 41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4" name="AutoShape 41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5" name="AutoShape 41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6" name="AutoShape 42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7" name="AutoShape 42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8" name="AutoShape 42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9" name="AutoShape 42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60" name="AutoShape 42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61" name="AutoShape 42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62" name="AutoShape 42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63" name="AutoShape 42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64" name="AutoShape 42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65" name="AutoShape 42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66" name="AutoShape 43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67" name="AutoShape 432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68" name="AutoShape 433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69" name="AutoShape 434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70" name="AutoShape 435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71" name="AutoShape 43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72" name="AutoShape 43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73" name="AutoShape 43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74" name="AutoShape 43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75" name="AutoShape 44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76" name="AutoShape 44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77" name="AutoShape 44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78" name="AutoShape 44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79" name="AutoShape 44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80" name="AutoShape 44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81" name="AutoShape 44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82" name="AutoShape 44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83" name="AutoShape 44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84" name="AutoShape 44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85" name="AutoShape 45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86" name="AutoShape 45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87" name="AutoShape 45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88" name="AutoShape 45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89" name="AutoShape 45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90" name="AutoShape 45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91" name="AutoShape 45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92" name="AutoShape 45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93" name="AutoShape 45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94" name="AutoShape 46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95" name="AutoShape 46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96" name="AutoShape 46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97" name="AutoShape 46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98" name="AutoShape 46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99" name="AutoShape 46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00" name="AutoShape 46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01" name="AutoShape 46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02" name="AutoShape 46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03" name="AutoShape 46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04" name="AutoShape 47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05" name="AutoShape 472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06" name="AutoShape 473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07" name="AutoShape 474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08" name="AutoShape 475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09" name="AutoShape 47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10" name="AutoShape 47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11" name="AutoShape 47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12" name="AutoShape 47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13" name="AutoShape 48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14" name="AutoShape 48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15" name="AutoShape 48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16" name="AutoShape 48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17" name="AutoShape 48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18" name="AutoShape 48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19" name="AutoShape 48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20" name="AutoShape 48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21" name="AutoShape 48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22" name="AutoShape 48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23" name="AutoShape 49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24" name="AutoShape 49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25" name="AutoShape 49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26" name="AutoShape 49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27" name="AutoShape 49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28" name="AutoShape 49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29" name="AutoShape 49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30" name="AutoShape 49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31" name="AutoShape 49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32" name="AutoShape 50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33" name="AutoShape 50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34" name="AutoShape 50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35" name="AutoShape 50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36" name="AutoShape 50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37" name="AutoShape 50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38" name="AutoShape 50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39" name="AutoShape 50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40" name="AutoShape 50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41" name="AutoShape 50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42" name="AutoShape 51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43" name="AutoShape 512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44" name="AutoShape 513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45" name="AutoShape 514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46" name="AutoShape 515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47" name="AutoShape 51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48" name="AutoShape 51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49" name="AutoShape 51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50" name="AutoShape 51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51" name="AutoShape 52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52" name="AutoShape 52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53" name="AutoShape 52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54" name="AutoShape 52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55" name="AutoShape 52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56" name="AutoShape 52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57" name="AutoShape 52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58" name="AutoShape 52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59" name="AutoShape 52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60" name="AutoShape 52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61" name="AutoShape 53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62" name="AutoShape 53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63" name="AutoShape 53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64" name="AutoShape 53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65" name="AutoShape 53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66" name="AutoShape 53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67" name="AutoShape 53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68" name="AutoShape 53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69" name="AutoShape 53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70" name="AutoShape 54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71" name="AutoShape 54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72" name="AutoShape 54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73" name="AutoShape 54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74" name="AutoShape 54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75" name="AutoShape 54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76" name="AutoShape 54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77" name="AutoShape 54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78" name="AutoShape 54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79" name="AutoShape 54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80" name="AutoShape 55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81" name="AutoShape 552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82" name="AutoShape 553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83" name="AutoShape 554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84" name="AutoShape 555"/>
        <xdr:cNvSpPr>
          <a:spLocks/>
        </xdr:cNvSpPr>
      </xdr:nvSpPr>
      <xdr:spPr>
        <a:xfrm>
          <a:off x="802957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85" name="AutoShape 55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86" name="AutoShape 55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87" name="AutoShape 55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88" name="AutoShape 55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89" name="AutoShape 56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90" name="AutoShape 56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91" name="AutoShape 56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92" name="AutoShape 56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93" name="AutoShape 56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94" name="AutoShape 56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95" name="AutoShape 56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96" name="AutoShape 56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97" name="AutoShape 56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98" name="AutoShape 56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99" name="AutoShape 57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00" name="AutoShape 57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01" name="AutoShape 57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02" name="AutoShape 57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03" name="AutoShape 57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04" name="AutoShape 57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05" name="AutoShape 57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06" name="AutoShape 57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07" name="AutoShape 57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08" name="AutoShape 58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09" name="AutoShape 58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10" name="AutoShape 58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11" name="AutoShape 58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12" name="AutoShape 58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13" name="AutoShape 58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14" name="AutoShape 58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15" name="AutoShape 58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16" name="AutoShape 58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17" name="AutoShape 58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18" name="AutoShape 59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19" name="AutoShape 59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20" name="AutoShape 59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21" name="AutoShape 59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22" name="AutoShape 59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23" name="AutoShape 59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24" name="AutoShape 59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25" name="AutoShape 59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26" name="AutoShape 59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27" name="AutoShape 60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28" name="AutoShape 60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29" name="AutoShape 60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30" name="AutoShape 60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31" name="AutoShape 60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32" name="AutoShape 60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33" name="AutoShape 60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34" name="AutoShape 60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35" name="AutoShape 60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36" name="AutoShape 60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37" name="AutoShape 61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38" name="AutoShape 61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39" name="AutoShape 61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40" name="AutoShape 61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41" name="AutoShape 61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42" name="AutoShape 61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43" name="AutoShape 61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44" name="AutoShape 61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45" name="AutoShape 61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46" name="AutoShape 61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47" name="AutoShape 62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48" name="AutoShape 62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49" name="AutoShape 62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50" name="AutoShape 62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51" name="AutoShape 62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52" name="AutoShape 62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53" name="AutoShape 62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54" name="AutoShape 62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55" name="AutoShape 62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56" name="AutoShape 62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57" name="AutoShape 63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58" name="AutoShape 63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59" name="AutoShape 63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60" name="AutoShape 63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61" name="AutoShape 63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62" name="AutoShape 63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63" name="AutoShape 63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64" name="AutoShape 63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65" name="AutoShape 63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66" name="AutoShape 63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67" name="AutoShape 64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68" name="AutoShape 64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69" name="AutoShape 64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70" name="AutoShape 64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71" name="AutoShape 64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72" name="AutoShape 64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73" name="AutoShape 64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74" name="AutoShape 64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75" name="AutoShape 64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76" name="AutoShape 64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77" name="AutoShape 65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78" name="AutoShape 65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79" name="AutoShape 65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80" name="AutoShape 65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81" name="AutoShape 65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82" name="AutoShape 65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83" name="AutoShape 65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84" name="AutoShape 66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85" name="AutoShape 66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86" name="AutoShape 66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87" name="AutoShape 66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88" name="AutoShape 66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89" name="AutoShape 66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90" name="AutoShape 66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91" name="AutoShape 66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92" name="AutoShape 66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93" name="AutoShape 66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94" name="AutoShape 67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95" name="AutoShape 67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96" name="AutoShape 67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97" name="AutoShape 67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98" name="AutoShape 67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99" name="AutoShape 67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00" name="AutoShape 67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01" name="AutoShape 67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02" name="AutoShape 67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03" name="AutoShape 67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04" name="AutoShape 68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05" name="AutoShape 68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06" name="AutoShape 68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07" name="AutoShape 68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08" name="AutoShape 68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09" name="AutoShape 68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10" name="AutoShape 68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11" name="AutoShape 68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12" name="AutoShape 68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13" name="AutoShape 69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14" name="AutoShape 69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15" name="AutoShape 69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16" name="AutoShape 69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17" name="AutoShape 69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18" name="AutoShape 69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19" name="AutoShape 69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20" name="AutoShape 69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21" name="AutoShape 69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22" name="AutoShape 69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23" name="AutoShape 70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24" name="AutoShape 70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25" name="AutoShape 70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26" name="AutoShape 70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27" name="AutoShape 70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28" name="AutoShape 70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29" name="AutoShape 70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30" name="AutoShape 70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31" name="AutoShape 70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32" name="AutoShape 70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33" name="AutoShape 71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34" name="AutoShape 71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35" name="AutoShape 71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36" name="AutoShape 71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37" name="AutoShape 71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38" name="AutoShape 71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39" name="AutoShape 71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40" name="AutoShape 71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41" name="AutoShape 71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42" name="AutoShape 71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43" name="AutoShape 72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44" name="AutoShape 72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45" name="AutoShape 72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46" name="AutoShape 72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47" name="AutoShape 72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48" name="AutoShape 72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49" name="AutoShape 72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50" name="AutoShape 72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51" name="AutoShape 72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52" name="AutoShape 72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53" name="AutoShape 73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54" name="AutoShape 73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55" name="AutoShape 73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56" name="AutoShape 73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57" name="AutoShape 73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58" name="AutoShape 73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59" name="AutoShape 73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60" name="AutoShape 73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61" name="AutoShape 73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62" name="AutoShape 73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63" name="AutoShape 74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64" name="AutoShape 74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65" name="AutoShape 74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66" name="AutoShape 74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67" name="AutoShape 74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68" name="AutoShape 74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69" name="AutoShape 74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70" name="AutoShape 74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71" name="AutoShape 74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72" name="AutoShape 74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73" name="AutoShape 75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74" name="AutoShape 75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75" name="AutoShape 75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76" name="AutoShape 75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77" name="AutoShape 75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78" name="AutoShape 75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79" name="AutoShape 75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80" name="AutoShape 75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81" name="AutoShape 75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82" name="AutoShape 75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83" name="AutoShape 76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84" name="AutoShape 76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85" name="AutoShape 76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86" name="AutoShape 76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87" name="AutoShape 76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88" name="AutoShape 76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89" name="AutoShape 76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90" name="AutoShape 76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91" name="AutoShape 76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92" name="AutoShape 76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93" name="AutoShape 77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94" name="AutoShape 77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95" name="AutoShape 77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96" name="AutoShape 77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97" name="AutoShape 77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98" name="AutoShape 77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99" name="AutoShape 77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00" name="AutoShape 77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01" name="AutoShape 77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02" name="AutoShape 77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03" name="AutoShape 78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04" name="AutoShape 78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05" name="AutoShape 78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06" name="AutoShape 78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07" name="AutoShape 78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08" name="AutoShape 78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09" name="AutoShape 78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10" name="AutoShape 78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11" name="AutoShape 78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12" name="AutoShape 78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13" name="AutoShape 79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14" name="AutoShape 79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15" name="AutoShape 79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16" name="AutoShape 79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17" name="AutoShape 79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1733550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18" name="AutoShape 795"/>
        <xdr:cNvSpPr>
          <a:spLocks/>
        </xdr:cNvSpPr>
      </xdr:nvSpPr>
      <xdr:spPr>
        <a:xfrm>
          <a:off x="976312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1733550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19" name="AutoShape 796"/>
        <xdr:cNvSpPr>
          <a:spLocks/>
        </xdr:cNvSpPr>
      </xdr:nvSpPr>
      <xdr:spPr>
        <a:xfrm>
          <a:off x="9763125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1733550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20" name="AutoShape 797"/>
        <xdr:cNvSpPr>
          <a:spLocks/>
        </xdr:cNvSpPr>
      </xdr:nvSpPr>
      <xdr:spPr>
        <a:xfrm>
          <a:off x="9763125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21" name="AutoShape 80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22" name="AutoShape 80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23" name="AutoShape 80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24" name="AutoShape 80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25" name="AutoShape 80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26" name="AutoShape 81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27" name="AutoShape 81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28" name="AutoShape 81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29" name="AutoShape 81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30" name="AutoShape 81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31" name="AutoShape 81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32" name="AutoShape 81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33" name="AutoShape 81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34" name="AutoShape 81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35" name="AutoShape 81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36" name="AutoShape 82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37" name="AutoShape 82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38" name="AutoShape 82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39" name="AutoShape 82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40" name="AutoShape 82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41" name="AutoShape 82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42" name="AutoShape 82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43" name="AutoShape 82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44" name="AutoShape 82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45" name="AutoShape 82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46" name="AutoShape 83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47" name="AutoShape 83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48" name="AutoShape 83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49" name="AutoShape 83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50" name="AutoShape 83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51" name="AutoShape 83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52" name="AutoShape 83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53" name="AutoShape 83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54" name="AutoShape 83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55" name="AutoShape 83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56" name="AutoShape 84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57" name="AutoShape 84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58" name="AutoShape 84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59" name="AutoShape 84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60" name="AutoShape 84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61" name="AutoShape 84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62" name="AutoShape 84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63" name="AutoShape 84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64" name="AutoShape 84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65" name="AutoShape 84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66" name="AutoShape 85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67" name="AutoShape 85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68" name="AutoShape 85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69" name="AutoShape 85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70" name="AutoShape 85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71" name="AutoShape 85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72" name="AutoShape 85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73" name="AutoShape 85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74" name="AutoShape 85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75" name="AutoShape 85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76" name="AutoShape 86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77" name="AutoShape 86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78" name="AutoShape 86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79" name="AutoShape 86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80" name="AutoShape 86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81" name="AutoShape 86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82" name="AutoShape 86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83" name="AutoShape 86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84" name="AutoShape 86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85" name="AutoShape 86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86" name="AutoShape 87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87" name="AutoShape 87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88" name="AutoShape 87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89" name="AutoShape 87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90" name="AutoShape 87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91" name="AutoShape 87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92" name="AutoShape 87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93" name="AutoShape 87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94" name="AutoShape 87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95" name="AutoShape 87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96" name="AutoShape 88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97" name="AutoShape 88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98" name="AutoShape 88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99" name="AutoShape 88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00" name="AutoShape 88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01" name="AutoShape 88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02" name="AutoShape 88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03" name="AutoShape 88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04" name="AutoShape 88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05" name="AutoShape 88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06" name="AutoShape 89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07" name="AutoShape 89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08" name="AutoShape 89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09" name="AutoShape 89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10" name="AutoShape 89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11" name="AutoShape 89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12" name="AutoShape 89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13" name="AutoShape 89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14" name="AutoShape 89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15" name="AutoShape 89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16" name="AutoShape 90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17" name="AutoShape 90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18" name="AutoShape 90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19" name="AutoShape 90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20" name="AutoShape 90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21" name="AutoShape 90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22" name="AutoShape 90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23" name="AutoShape 90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24" name="AutoShape 90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25" name="AutoShape 90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26" name="AutoShape 91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27" name="AutoShape 91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28" name="AutoShape 91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29" name="AutoShape 91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30" name="AutoShape 91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31" name="AutoShape 91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32" name="AutoShape 91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33" name="AutoShape 91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34" name="AutoShape 91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35" name="AutoShape 91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36" name="AutoShape 92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37" name="AutoShape 92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38" name="AutoShape 92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39" name="AutoShape 92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40" name="AutoShape 92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41" name="AutoShape 92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42" name="AutoShape 92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43" name="AutoShape 92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44" name="AutoShape 92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45" name="AutoShape 92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46" name="AutoShape 93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47" name="AutoShape 93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48" name="AutoShape 93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49" name="AutoShape 93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50" name="AutoShape 93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51" name="AutoShape 93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52" name="AutoShape 93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53" name="AutoShape 93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54" name="AutoShape 93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55" name="AutoShape 93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56" name="AutoShape 94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57" name="AutoShape 94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58" name="AutoShape 94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59" name="AutoShape 94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60" name="AutoShape 94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61" name="AutoShape 94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62" name="AutoShape 94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63" name="AutoShape 94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64" name="AutoShape 94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65" name="AutoShape 949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66" name="AutoShape 95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67" name="AutoShape 95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68" name="AutoShape 95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69" name="AutoShape 95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70" name="AutoShape 95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71" name="AutoShape 95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72" name="AutoShape 956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73" name="AutoShape 95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74" name="AutoShape 958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75" name="AutoShape 95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76" name="AutoShape 96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77" name="AutoShape 961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78" name="AutoShape 96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79" name="AutoShape 96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80" name="AutoShape 96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81" name="AutoShape 965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82" name="AutoShape 96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83" name="AutoShape 96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84" name="AutoShape 96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85" name="AutoShape 96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86" name="AutoShape 97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87" name="AutoShape 972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88" name="AutoShape 97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89" name="AutoShape 97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790" name="AutoShape 1008"/>
        <xdr:cNvSpPr>
          <a:spLocks/>
        </xdr:cNvSpPr>
      </xdr:nvSpPr>
      <xdr:spPr>
        <a:xfrm>
          <a:off x="8039100" y="186690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791" name="AutoShape 1009"/>
        <xdr:cNvSpPr>
          <a:spLocks/>
        </xdr:cNvSpPr>
      </xdr:nvSpPr>
      <xdr:spPr>
        <a:xfrm>
          <a:off x="8029575" y="186690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0</xdr:rowOff>
    </xdr:to>
    <xdr:sp>
      <xdr:nvSpPr>
        <xdr:cNvPr id="792" name="AutoShape 1010"/>
        <xdr:cNvSpPr>
          <a:spLocks/>
        </xdr:cNvSpPr>
      </xdr:nvSpPr>
      <xdr:spPr>
        <a:xfrm>
          <a:off x="8029575" y="186690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190500</xdr:colOff>
      <xdr:row>3</xdr:row>
      <xdr:rowOff>0</xdr:rowOff>
    </xdr:to>
    <xdr:sp>
      <xdr:nvSpPr>
        <xdr:cNvPr id="793" name="AutoShape 1011"/>
        <xdr:cNvSpPr>
          <a:spLocks/>
        </xdr:cNvSpPr>
      </xdr:nvSpPr>
      <xdr:spPr>
        <a:xfrm>
          <a:off x="8039100" y="1866900"/>
          <a:ext cx="180975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219075</xdr:colOff>
      <xdr:row>3</xdr:row>
      <xdr:rowOff>0</xdr:rowOff>
    </xdr:to>
    <xdr:sp>
      <xdr:nvSpPr>
        <xdr:cNvPr id="794" name="AutoShape 1012"/>
        <xdr:cNvSpPr>
          <a:spLocks/>
        </xdr:cNvSpPr>
      </xdr:nvSpPr>
      <xdr:spPr>
        <a:xfrm>
          <a:off x="8029575" y="1866900"/>
          <a:ext cx="219075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3</xdr:row>
      <xdr:rowOff>0</xdr:rowOff>
    </xdr:from>
    <xdr:to>
      <xdr:col>4</xdr:col>
      <xdr:colOff>200025</xdr:colOff>
      <xdr:row>3</xdr:row>
      <xdr:rowOff>0</xdr:rowOff>
    </xdr:to>
    <xdr:sp>
      <xdr:nvSpPr>
        <xdr:cNvPr id="795" name="AutoShape 1013"/>
        <xdr:cNvSpPr>
          <a:spLocks/>
        </xdr:cNvSpPr>
      </xdr:nvSpPr>
      <xdr:spPr>
        <a:xfrm>
          <a:off x="8077200" y="186690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796" name="AutoShape 1014"/>
        <xdr:cNvSpPr>
          <a:spLocks/>
        </xdr:cNvSpPr>
      </xdr:nvSpPr>
      <xdr:spPr>
        <a:xfrm>
          <a:off x="8029575" y="1866900"/>
          <a:ext cx="17145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797" name="AutoShape 1015"/>
        <xdr:cNvSpPr>
          <a:spLocks/>
        </xdr:cNvSpPr>
      </xdr:nvSpPr>
      <xdr:spPr>
        <a:xfrm>
          <a:off x="8039100" y="1866900"/>
          <a:ext cx="17145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798" name="AutoShape 1016"/>
        <xdr:cNvSpPr>
          <a:spLocks/>
        </xdr:cNvSpPr>
      </xdr:nvSpPr>
      <xdr:spPr>
        <a:xfrm>
          <a:off x="8039100" y="1866900"/>
          <a:ext cx="161925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152400</xdr:colOff>
      <xdr:row>3</xdr:row>
      <xdr:rowOff>0</xdr:rowOff>
    </xdr:to>
    <xdr:sp>
      <xdr:nvSpPr>
        <xdr:cNvPr id="799" name="AutoShape 1017"/>
        <xdr:cNvSpPr>
          <a:spLocks/>
        </xdr:cNvSpPr>
      </xdr:nvSpPr>
      <xdr:spPr>
        <a:xfrm>
          <a:off x="8029575" y="186690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190500</xdr:colOff>
      <xdr:row>3</xdr:row>
      <xdr:rowOff>0</xdr:rowOff>
    </xdr:to>
    <xdr:sp>
      <xdr:nvSpPr>
        <xdr:cNvPr id="800" name="AutoShape 1018"/>
        <xdr:cNvSpPr>
          <a:spLocks/>
        </xdr:cNvSpPr>
      </xdr:nvSpPr>
      <xdr:spPr>
        <a:xfrm>
          <a:off x="8039100" y="1866900"/>
          <a:ext cx="180975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801" name="AutoShape 1019"/>
        <xdr:cNvSpPr>
          <a:spLocks/>
        </xdr:cNvSpPr>
      </xdr:nvSpPr>
      <xdr:spPr>
        <a:xfrm>
          <a:off x="8039100" y="1866900"/>
          <a:ext cx="161925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802" name="AutoShape 1020"/>
        <xdr:cNvSpPr>
          <a:spLocks/>
        </xdr:cNvSpPr>
      </xdr:nvSpPr>
      <xdr:spPr>
        <a:xfrm>
          <a:off x="8029575" y="186690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803" name="AutoShape 1022"/>
        <xdr:cNvSpPr>
          <a:spLocks/>
        </xdr:cNvSpPr>
      </xdr:nvSpPr>
      <xdr:spPr>
        <a:xfrm>
          <a:off x="8029575" y="1866900"/>
          <a:ext cx="17145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4</xdr:col>
      <xdr:colOff>190500</xdr:colOff>
      <xdr:row>3</xdr:row>
      <xdr:rowOff>0</xdr:rowOff>
    </xdr:to>
    <xdr:sp>
      <xdr:nvSpPr>
        <xdr:cNvPr id="804" name="AutoShape 1023"/>
        <xdr:cNvSpPr>
          <a:spLocks/>
        </xdr:cNvSpPr>
      </xdr:nvSpPr>
      <xdr:spPr>
        <a:xfrm>
          <a:off x="8048625" y="1866900"/>
          <a:ext cx="161925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4</xdr:col>
      <xdr:colOff>190500</xdr:colOff>
      <xdr:row>3</xdr:row>
      <xdr:rowOff>0</xdr:rowOff>
    </xdr:to>
    <xdr:sp>
      <xdr:nvSpPr>
        <xdr:cNvPr id="805" name="AutoShape 1024"/>
        <xdr:cNvSpPr>
          <a:spLocks/>
        </xdr:cNvSpPr>
      </xdr:nvSpPr>
      <xdr:spPr>
        <a:xfrm>
          <a:off x="8048625" y="186690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06" name="AutoShape 1025"/>
        <xdr:cNvSpPr>
          <a:spLocks/>
        </xdr:cNvSpPr>
      </xdr:nvSpPr>
      <xdr:spPr>
        <a:xfrm>
          <a:off x="8077200" y="1866900"/>
          <a:ext cx="161925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807" name="AutoShape 1026"/>
        <xdr:cNvSpPr>
          <a:spLocks/>
        </xdr:cNvSpPr>
      </xdr:nvSpPr>
      <xdr:spPr>
        <a:xfrm>
          <a:off x="8029575" y="186690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08" name="AutoShape 1027"/>
        <xdr:cNvSpPr>
          <a:spLocks/>
        </xdr:cNvSpPr>
      </xdr:nvSpPr>
      <xdr:spPr>
        <a:xfrm>
          <a:off x="8029575" y="18669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809" name="AutoShape 1028"/>
        <xdr:cNvSpPr>
          <a:spLocks/>
        </xdr:cNvSpPr>
      </xdr:nvSpPr>
      <xdr:spPr>
        <a:xfrm>
          <a:off x="8029575" y="1866900"/>
          <a:ext cx="180975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10" name="AutoShape 1030"/>
        <xdr:cNvSpPr>
          <a:spLocks/>
        </xdr:cNvSpPr>
      </xdr:nvSpPr>
      <xdr:spPr>
        <a:xfrm>
          <a:off x="8039100" y="186690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11" name="AutoShape 1031"/>
        <xdr:cNvSpPr>
          <a:spLocks/>
        </xdr:cNvSpPr>
      </xdr:nvSpPr>
      <xdr:spPr>
        <a:xfrm>
          <a:off x="8039100" y="186690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12" name="AutoShape 1032"/>
        <xdr:cNvSpPr>
          <a:spLocks/>
        </xdr:cNvSpPr>
      </xdr:nvSpPr>
      <xdr:spPr>
        <a:xfrm>
          <a:off x="8029575" y="18669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13" name="AutoShape 1033"/>
        <xdr:cNvSpPr>
          <a:spLocks/>
        </xdr:cNvSpPr>
      </xdr:nvSpPr>
      <xdr:spPr>
        <a:xfrm>
          <a:off x="8039100" y="186690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14" name="AutoShape 1034"/>
        <xdr:cNvSpPr>
          <a:spLocks/>
        </xdr:cNvSpPr>
      </xdr:nvSpPr>
      <xdr:spPr>
        <a:xfrm>
          <a:off x="8029575" y="18669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15" name="AutoShape 1035"/>
        <xdr:cNvSpPr>
          <a:spLocks/>
        </xdr:cNvSpPr>
      </xdr:nvSpPr>
      <xdr:spPr>
        <a:xfrm>
          <a:off x="8029575" y="18669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16" name="AutoShape 1036"/>
        <xdr:cNvSpPr>
          <a:spLocks/>
        </xdr:cNvSpPr>
      </xdr:nvSpPr>
      <xdr:spPr>
        <a:xfrm>
          <a:off x="8029575" y="18669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17" name="AutoShape 1037"/>
        <xdr:cNvSpPr>
          <a:spLocks/>
        </xdr:cNvSpPr>
      </xdr:nvSpPr>
      <xdr:spPr>
        <a:xfrm>
          <a:off x="8029575" y="18669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818" name="AutoShape 1039"/>
        <xdr:cNvSpPr>
          <a:spLocks/>
        </xdr:cNvSpPr>
      </xdr:nvSpPr>
      <xdr:spPr>
        <a:xfrm>
          <a:off x="8029575" y="1866900"/>
          <a:ext cx="17145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19" name="AutoShape 1040"/>
        <xdr:cNvSpPr>
          <a:spLocks/>
        </xdr:cNvSpPr>
      </xdr:nvSpPr>
      <xdr:spPr>
        <a:xfrm>
          <a:off x="8058150" y="1866900"/>
          <a:ext cx="17145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85725</xdr:colOff>
      <xdr:row>3</xdr:row>
      <xdr:rowOff>0</xdr:rowOff>
    </xdr:to>
    <xdr:sp>
      <xdr:nvSpPr>
        <xdr:cNvPr id="820" name="AutoShape 1041"/>
        <xdr:cNvSpPr>
          <a:spLocks/>
        </xdr:cNvSpPr>
      </xdr:nvSpPr>
      <xdr:spPr>
        <a:xfrm>
          <a:off x="8029575" y="1866900"/>
          <a:ext cx="85725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821" name="AutoShape 1042"/>
        <xdr:cNvSpPr>
          <a:spLocks/>
        </xdr:cNvSpPr>
      </xdr:nvSpPr>
      <xdr:spPr>
        <a:xfrm>
          <a:off x="8039100" y="186690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822" name="AutoShape 1043"/>
        <xdr:cNvSpPr>
          <a:spLocks/>
        </xdr:cNvSpPr>
      </xdr:nvSpPr>
      <xdr:spPr>
        <a:xfrm>
          <a:off x="8029575" y="186690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0</xdr:rowOff>
    </xdr:to>
    <xdr:sp>
      <xdr:nvSpPr>
        <xdr:cNvPr id="823" name="AutoShape 1044"/>
        <xdr:cNvSpPr>
          <a:spLocks/>
        </xdr:cNvSpPr>
      </xdr:nvSpPr>
      <xdr:spPr>
        <a:xfrm>
          <a:off x="8029575" y="186690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190500</xdr:colOff>
      <xdr:row>3</xdr:row>
      <xdr:rowOff>0</xdr:rowOff>
    </xdr:to>
    <xdr:sp>
      <xdr:nvSpPr>
        <xdr:cNvPr id="824" name="AutoShape 1045"/>
        <xdr:cNvSpPr>
          <a:spLocks/>
        </xdr:cNvSpPr>
      </xdr:nvSpPr>
      <xdr:spPr>
        <a:xfrm>
          <a:off x="8039100" y="1866900"/>
          <a:ext cx="180975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219075</xdr:colOff>
      <xdr:row>3</xdr:row>
      <xdr:rowOff>0</xdr:rowOff>
    </xdr:to>
    <xdr:sp>
      <xdr:nvSpPr>
        <xdr:cNvPr id="825" name="AutoShape 1046"/>
        <xdr:cNvSpPr>
          <a:spLocks/>
        </xdr:cNvSpPr>
      </xdr:nvSpPr>
      <xdr:spPr>
        <a:xfrm>
          <a:off x="8029575" y="1866900"/>
          <a:ext cx="219075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3</xdr:row>
      <xdr:rowOff>0</xdr:rowOff>
    </xdr:from>
    <xdr:to>
      <xdr:col>4</xdr:col>
      <xdr:colOff>200025</xdr:colOff>
      <xdr:row>3</xdr:row>
      <xdr:rowOff>0</xdr:rowOff>
    </xdr:to>
    <xdr:sp>
      <xdr:nvSpPr>
        <xdr:cNvPr id="826" name="AutoShape 1047"/>
        <xdr:cNvSpPr>
          <a:spLocks/>
        </xdr:cNvSpPr>
      </xdr:nvSpPr>
      <xdr:spPr>
        <a:xfrm>
          <a:off x="8077200" y="186690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827" name="AutoShape 1048"/>
        <xdr:cNvSpPr>
          <a:spLocks/>
        </xdr:cNvSpPr>
      </xdr:nvSpPr>
      <xdr:spPr>
        <a:xfrm>
          <a:off x="8029575" y="1866900"/>
          <a:ext cx="17145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828" name="AutoShape 1049"/>
        <xdr:cNvSpPr>
          <a:spLocks/>
        </xdr:cNvSpPr>
      </xdr:nvSpPr>
      <xdr:spPr>
        <a:xfrm>
          <a:off x="8039100" y="1866900"/>
          <a:ext cx="17145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829" name="AutoShape 1050"/>
        <xdr:cNvSpPr>
          <a:spLocks/>
        </xdr:cNvSpPr>
      </xdr:nvSpPr>
      <xdr:spPr>
        <a:xfrm>
          <a:off x="8039100" y="1866900"/>
          <a:ext cx="161925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152400</xdr:colOff>
      <xdr:row>3</xdr:row>
      <xdr:rowOff>0</xdr:rowOff>
    </xdr:to>
    <xdr:sp>
      <xdr:nvSpPr>
        <xdr:cNvPr id="830" name="AutoShape 1051"/>
        <xdr:cNvSpPr>
          <a:spLocks/>
        </xdr:cNvSpPr>
      </xdr:nvSpPr>
      <xdr:spPr>
        <a:xfrm>
          <a:off x="8029575" y="186690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190500</xdr:colOff>
      <xdr:row>3</xdr:row>
      <xdr:rowOff>0</xdr:rowOff>
    </xdr:to>
    <xdr:sp>
      <xdr:nvSpPr>
        <xdr:cNvPr id="831" name="AutoShape 1052"/>
        <xdr:cNvSpPr>
          <a:spLocks/>
        </xdr:cNvSpPr>
      </xdr:nvSpPr>
      <xdr:spPr>
        <a:xfrm>
          <a:off x="8039100" y="1866900"/>
          <a:ext cx="180975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832" name="AutoShape 1053"/>
        <xdr:cNvSpPr>
          <a:spLocks/>
        </xdr:cNvSpPr>
      </xdr:nvSpPr>
      <xdr:spPr>
        <a:xfrm>
          <a:off x="8039100" y="1866900"/>
          <a:ext cx="161925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833" name="AutoShape 1054"/>
        <xdr:cNvSpPr>
          <a:spLocks/>
        </xdr:cNvSpPr>
      </xdr:nvSpPr>
      <xdr:spPr>
        <a:xfrm>
          <a:off x="8029575" y="186690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834" name="AutoShape 1056"/>
        <xdr:cNvSpPr>
          <a:spLocks/>
        </xdr:cNvSpPr>
      </xdr:nvSpPr>
      <xdr:spPr>
        <a:xfrm>
          <a:off x="8029575" y="1866900"/>
          <a:ext cx="17145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4</xdr:col>
      <xdr:colOff>190500</xdr:colOff>
      <xdr:row>3</xdr:row>
      <xdr:rowOff>0</xdr:rowOff>
    </xdr:to>
    <xdr:sp>
      <xdr:nvSpPr>
        <xdr:cNvPr id="835" name="AutoShape 1057"/>
        <xdr:cNvSpPr>
          <a:spLocks/>
        </xdr:cNvSpPr>
      </xdr:nvSpPr>
      <xdr:spPr>
        <a:xfrm>
          <a:off x="8048625" y="1866900"/>
          <a:ext cx="161925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4</xdr:col>
      <xdr:colOff>190500</xdr:colOff>
      <xdr:row>3</xdr:row>
      <xdr:rowOff>0</xdr:rowOff>
    </xdr:to>
    <xdr:sp>
      <xdr:nvSpPr>
        <xdr:cNvPr id="836" name="AutoShape 1058"/>
        <xdr:cNvSpPr>
          <a:spLocks/>
        </xdr:cNvSpPr>
      </xdr:nvSpPr>
      <xdr:spPr>
        <a:xfrm>
          <a:off x="8048625" y="186690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37" name="AutoShape 1059"/>
        <xdr:cNvSpPr>
          <a:spLocks/>
        </xdr:cNvSpPr>
      </xdr:nvSpPr>
      <xdr:spPr>
        <a:xfrm>
          <a:off x="8077200" y="1866900"/>
          <a:ext cx="161925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838" name="AutoShape 1060"/>
        <xdr:cNvSpPr>
          <a:spLocks/>
        </xdr:cNvSpPr>
      </xdr:nvSpPr>
      <xdr:spPr>
        <a:xfrm>
          <a:off x="8029575" y="186690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39" name="AutoShape 1061"/>
        <xdr:cNvSpPr>
          <a:spLocks/>
        </xdr:cNvSpPr>
      </xdr:nvSpPr>
      <xdr:spPr>
        <a:xfrm>
          <a:off x="8029575" y="18669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840" name="AutoShape 1062"/>
        <xdr:cNvSpPr>
          <a:spLocks/>
        </xdr:cNvSpPr>
      </xdr:nvSpPr>
      <xdr:spPr>
        <a:xfrm>
          <a:off x="8029575" y="1866900"/>
          <a:ext cx="180975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41" name="AutoShape 1064"/>
        <xdr:cNvSpPr>
          <a:spLocks/>
        </xdr:cNvSpPr>
      </xdr:nvSpPr>
      <xdr:spPr>
        <a:xfrm>
          <a:off x="8039100" y="186690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42" name="AutoShape 1065"/>
        <xdr:cNvSpPr>
          <a:spLocks/>
        </xdr:cNvSpPr>
      </xdr:nvSpPr>
      <xdr:spPr>
        <a:xfrm>
          <a:off x="8039100" y="186690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43" name="AutoShape 1066"/>
        <xdr:cNvSpPr>
          <a:spLocks/>
        </xdr:cNvSpPr>
      </xdr:nvSpPr>
      <xdr:spPr>
        <a:xfrm>
          <a:off x="8029575" y="18669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44" name="AutoShape 1067"/>
        <xdr:cNvSpPr>
          <a:spLocks/>
        </xdr:cNvSpPr>
      </xdr:nvSpPr>
      <xdr:spPr>
        <a:xfrm>
          <a:off x="8039100" y="186690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45" name="AutoShape 1068"/>
        <xdr:cNvSpPr>
          <a:spLocks/>
        </xdr:cNvSpPr>
      </xdr:nvSpPr>
      <xdr:spPr>
        <a:xfrm>
          <a:off x="8029575" y="18669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46" name="AutoShape 1069"/>
        <xdr:cNvSpPr>
          <a:spLocks/>
        </xdr:cNvSpPr>
      </xdr:nvSpPr>
      <xdr:spPr>
        <a:xfrm>
          <a:off x="8029575" y="18669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47" name="AutoShape 1070"/>
        <xdr:cNvSpPr>
          <a:spLocks/>
        </xdr:cNvSpPr>
      </xdr:nvSpPr>
      <xdr:spPr>
        <a:xfrm>
          <a:off x="8029575" y="18669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48" name="AutoShape 1071"/>
        <xdr:cNvSpPr>
          <a:spLocks/>
        </xdr:cNvSpPr>
      </xdr:nvSpPr>
      <xdr:spPr>
        <a:xfrm>
          <a:off x="8029575" y="18669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849" name="AutoShape 1073"/>
        <xdr:cNvSpPr>
          <a:spLocks/>
        </xdr:cNvSpPr>
      </xdr:nvSpPr>
      <xdr:spPr>
        <a:xfrm>
          <a:off x="8029575" y="1866900"/>
          <a:ext cx="17145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50" name="AutoShape 1074"/>
        <xdr:cNvSpPr>
          <a:spLocks/>
        </xdr:cNvSpPr>
      </xdr:nvSpPr>
      <xdr:spPr>
        <a:xfrm>
          <a:off x="8058150" y="1866900"/>
          <a:ext cx="17145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85725</xdr:colOff>
      <xdr:row>3</xdr:row>
      <xdr:rowOff>0</xdr:rowOff>
    </xdr:to>
    <xdr:sp>
      <xdr:nvSpPr>
        <xdr:cNvPr id="851" name="AutoShape 1075"/>
        <xdr:cNvSpPr>
          <a:spLocks/>
        </xdr:cNvSpPr>
      </xdr:nvSpPr>
      <xdr:spPr>
        <a:xfrm>
          <a:off x="8029575" y="1866900"/>
          <a:ext cx="85725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852" name="AutoShape 1076"/>
        <xdr:cNvSpPr>
          <a:spLocks/>
        </xdr:cNvSpPr>
      </xdr:nvSpPr>
      <xdr:spPr>
        <a:xfrm>
          <a:off x="8039100" y="186690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853" name="AutoShape 1077"/>
        <xdr:cNvSpPr>
          <a:spLocks/>
        </xdr:cNvSpPr>
      </xdr:nvSpPr>
      <xdr:spPr>
        <a:xfrm>
          <a:off x="8029575" y="186690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0</xdr:rowOff>
    </xdr:to>
    <xdr:sp>
      <xdr:nvSpPr>
        <xdr:cNvPr id="854" name="AutoShape 1078"/>
        <xdr:cNvSpPr>
          <a:spLocks/>
        </xdr:cNvSpPr>
      </xdr:nvSpPr>
      <xdr:spPr>
        <a:xfrm>
          <a:off x="8029575" y="186690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190500</xdr:colOff>
      <xdr:row>3</xdr:row>
      <xdr:rowOff>0</xdr:rowOff>
    </xdr:to>
    <xdr:sp>
      <xdr:nvSpPr>
        <xdr:cNvPr id="855" name="AutoShape 1079"/>
        <xdr:cNvSpPr>
          <a:spLocks/>
        </xdr:cNvSpPr>
      </xdr:nvSpPr>
      <xdr:spPr>
        <a:xfrm>
          <a:off x="8039100" y="1866900"/>
          <a:ext cx="180975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219075</xdr:colOff>
      <xdr:row>3</xdr:row>
      <xdr:rowOff>0</xdr:rowOff>
    </xdr:to>
    <xdr:sp>
      <xdr:nvSpPr>
        <xdr:cNvPr id="856" name="AutoShape 1080"/>
        <xdr:cNvSpPr>
          <a:spLocks/>
        </xdr:cNvSpPr>
      </xdr:nvSpPr>
      <xdr:spPr>
        <a:xfrm>
          <a:off x="8029575" y="1866900"/>
          <a:ext cx="219075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3</xdr:row>
      <xdr:rowOff>0</xdr:rowOff>
    </xdr:from>
    <xdr:to>
      <xdr:col>4</xdr:col>
      <xdr:colOff>200025</xdr:colOff>
      <xdr:row>3</xdr:row>
      <xdr:rowOff>0</xdr:rowOff>
    </xdr:to>
    <xdr:sp>
      <xdr:nvSpPr>
        <xdr:cNvPr id="857" name="AutoShape 1081"/>
        <xdr:cNvSpPr>
          <a:spLocks/>
        </xdr:cNvSpPr>
      </xdr:nvSpPr>
      <xdr:spPr>
        <a:xfrm>
          <a:off x="8077200" y="186690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858" name="AutoShape 1082"/>
        <xdr:cNvSpPr>
          <a:spLocks/>
        </xdr:cNvSpPr>
      </xdr:nvSpPr>
      <xdr:spPr>
        <a:xfrm>
          <a:off x="8029575" y="1866900"/>
          <a:ext cx="17145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859" name="AutoShape 1083"/>
        <xdr:cNvSpPr>
          <a:spLocks/>
        </xdr:cNvSpPr>
      </xdr:nvSpPr>
      <xdr:spPr>
        <a:xfrm>
          <a:off x="8039100" y="1866900"/>
          <a:ext cx="17145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860" name="AutoShape 1084"/>
        <xdr:cNvSpPr>
          <a:spLocks/>
        </xdr:cNvSpPr>
      </xdr:nvSpPr>
      <xdr:spPr>
        <a:xfrm>
          <a:off x="8039100" y="1866900"/>
          <a:ext cx="161925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152400</xdr:colOff>
      <xdr:row>3</xdr:row>
      <xdr:rowOff>0</xdr:rowOff>
    </xdr:to>
    <xdr:sp>
      <xdr:nvSpPr>
        <xdr:cNvPr id="861" name="AutoShape 1085"/>
        <xdr:cNvSpPr>
          <a:spLocks/>
        </xdr:cNvSpPr>
      </xdr:nvSpPr>
      <xdr:spPr>
        <a:xfrm>
          <a:off x="8029575" y="186690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190500</xdr:colOff>
      <xdr:row>3</xdr:row>
      <xdr:rowOff>0</xdr:rowOff>
    </xdr:to>
    <xdr:sp>
      <xdr:nvSpPr>
        <xdr:cNvPr id="862" name="AutoShape 1086"/>
        <xdr:cNvSpPr>
          <a:spLocks/>
        </xdr:cNvSpPr>
      </xdr:nvSpPr>
      <xdr:spPr>
        <a:xfrm>
          <a:off x="8039100" y="1866900"/>
          <a:ext cx="180975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863" name="AutoShape 1087"/>
        <xdr:cNvSpPr>
          <a:spLocks/>
        </xdr:cNvSpPr>
      </xdr:nvSpPr>
      <xdr:spPr>
        <a:xfrm>
          <a:off x="8039100" y="1866900"/>
          <a:ext cx="161925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864" name="AutoShape 1088"/>
        <xdr:cNvSpPr>
          <a:spLocks/>
        </xdr:cNvSpPr>
      </xdr:nvSpPr>
      <xdr:spPr>
        <a:xfrm>
          <a:off x="8029575" y="186690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865" name="AutoShape 1090"/>
        <xdr:cNvSpPr>
          <a:spLocks/>
        </xdr:cNvSpPr>
      </xdr:nvSpPr>
      <xdr:spPr>
        <a:xfrm>
          <a:off x="8029575" y="1866900"/>
          <a:ext cx="17145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4</xdr:col>
      <xdr:colOff>190500</xdr:colOff>
      <xdr:row>3</xdr:row>
      <xdr:rowOff>0</xdr:rowOff>
    </xdr:to>
    <xdr:sp>
      <xdr:nvSpPr>
        <xdr:cNvPr id="866" name="AutoShape 1091"/>
        <xdr:cNvSpPr>
          <a:spLocks/>
        </xdr:cNvSpPr>
      </xdr:nvSpPr>
      <xdr:spPr>
        <a:xfrm>
          <a:off x="8048625" y="1866900"/>
          <a:ext cx="161925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4</xdr:col>
      <xdr:colOff>190500</xdr:colOff>
      <xdr:row>3</xdr:row>
      <xdr:rowOff>0</xdr:rowOff>
    </xdr:to>
    <xdr:sp>
      <xdr:nvSpPr>
        <xdr:cNvPr id="867" name="AutoShape 1092"/>
        <xdr:cNvSpPr>
          <a:spLocks/>
        </xdr:cNvSpPr>
      </xdr:nvSpPr>
      <xdr:spPr>
        <a:xfrm>
          <a:off x="8048625" y="186690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68" name="AutoShape 1093"/>
        <xdr:cNvSpPr>
          <a:spLocks/>
        </xdr:cNvSpPr>
      </xdr:nvSpPr>
      <xdr:spPr>
        <a:xfrm>
          <a:off x="8077200" y="1866900"/>
          <a:ext cx="161925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869" name="AutoShape 1094"/>
        <xdr:cNvSpPr>
          <a:spLocks/>
        </xdr:cNvSpPr>
      </xdr:nvSpPr>
      <xdr:spPr>
        <a:xfrm>
          <a:off x="8029575" y="186690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70" name="AutoShape 1095"/>
        <xdr:cNvSpPr>
          <a:spLocks/>
        </xdr:cNvSpPr>
      </xdr:nvSpPr>
      <xdr:spPr>
        <a:xfrm>
          <a:off x="8029575" y="18669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871" name="AutoShape 1096"/>
        <xdr:cNvSpPr>
          <a:spLocks/>
        </xdr:cNvSpPr>
      </xdr:nvSpPr>
      <xdr:spPr>
        <a:xfrm>
          <a:off x="8029575" y="1866900"/>
          <a:ext cx="180975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72" name="AutoShape 1098"/>
        <xdr:cNvSpPr>
          <a:spLocks/>
        </xdr:cNvSpPr>
      </xdr:nvSpPr>
      <xdr:spPr>
        <a:xfrm>
          <a:off x="8039100" y="186690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73" name="AutoShape 1099"/>
        <xdr:cNvSpPr>
          <a:spLocks/>
        </xdr:cNvSpPr>
      </xdr:nvSpPr>
      <xdr:spPr>
        <a:xfrm>
          <a:off x="8039100" y="186690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74" name="AutoShape 1100"/>
        <xdr:cNvSpPr>
          <a:spLocks/>
        </xdr:cNvSpPr>
      </xdr:nvSpPr>
      <xdr:spPr>
        <a:xfrm>
          <a:off x="8029575" y="18669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75" name="AutoShape 1101"/>
        <xdr:cNvSpPr>
          <a:spLocks/>
        </xdr:cNvSpPr>
      </xdr:nvSpPr>
      <xdr:spPr>
        <a:xfrm>
          <a:off x="8039100" y="186690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76" name="AutoShape 1102"/>
        <xdr:cNvSpPr>
          <a:spLocks/>
        </xdr:cNvSpPr>
      </xdr:nvSpPr>
      <xdr:spPr>
        <a:xfrm>
          <a:off x="8029575" y="18669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77" name="AutoShape 1103"/>
        <xdr:cNvSpPr>
          <a:spLocks/>
        </xdr:cNvSpPr>
      </xdr:nvSpPr>
      <xdr:spPr>
        <a:xfrm>
          <a:off x="8029575" y="18669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78" name="AutoShape 1104"/>
        <xdr:cNvSpPr>
          <a:spLocks/>
        </xdr:cNvSpPr>
      </xdr:nvSpPr>
      <xdr:spPr>
        <a:xfrm>
          <a:off x="8029575" y="18669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79" name="AutoShape 1105"/>
        <xdr:cNvSpPr>
          <a:spLocks/>
        </xdr:cNvSpPr>
      </xdr:nvSpPr>
      <xdr:spPr>
        <a:xfrm>
          <a:off x="8029575" y="186690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880" name="AutoShape 1107"/>
        <xdr:cNvSpPr>
          <a:spLocks/>
        </xdr:cNvSpPr>
      </xdr:nvSpPr>
      <xdr:spPr>
        <a:xfrm>
          <a:off x="8029575" y="1866900"/>
          <a:ext cx="17145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81" name="AutoShape 1108"/>
        <xdr:cNvSpPr>
          <a:spLocks/>
        </xdr:cNvSpPr>
      </xdr:nvSpPr>
      <xdr:spPr>
        <a:xfrm>
          <a:off x="8058150" y="1866900"/>
          <a:ext cx="17145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85725</xdr:colOff>
      <xdr:row>3</xdr:row>
      <xdr:rowOff>0</xdr:rowOff>
    </xdr:to>
    <xdr:sp>
      <xdr:nvSpPr>
        <xdr:cNvPr id="882" name="AutoShape 1109"/>
        <xdr:cNvSpPr>
          <a:spLocks/>
        </xdr:cNvSpPr>
      </xdr:nvSpPr>
      <xdr:spPr>
        <a:xfrm>
          <a:off x="8029575" y="1866900"/>
          <a:ext cx="85725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883" name="AutoShape 1110"/>
        <xdr:cNvSpPr>
          <a:spLocks/>
        </xdr:cNvSpPr>
      </xdr:nvSpPr>
      <xdr:spPr>
        <a:xfrm>
          <a:off x="8039100" y="186690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884" name="AutoShape 1111"/>
        <xdr:cNvSpPr>
          <a:spLocks/>
        </xdr:cNvSpPr>
      </xdr:nvSpPr>
      <xdr:spPr>
        <a:xfrm>
          <a:off x="8029575" y="186690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0</xdr:rowOff>
    </xdr:to>
    <xdr:sp>
      <xdr:nvSpPr>
        <xdr:cNvPr id="885" name="AutoShape 1112"/>
        <xdr:cNvSpPr>
          <a:spLocks/>
        </xdr:cNvSpPr>
      </xdr:nvSpPr>
      <xdr:spPr>
        <a:xfrm>
          <a:off x="8029575" y="186690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190500</xdr:colOff>
      <xdr:row>3</xdr:row>
      <xdr:rowOff>0</xdr:rowOff>
    </xdr:to>
    <xdr:sp>
      <xdr:nvSpPr>
        <xdr:cNvPr id="886" name="AutoShape 1113"/>
        <xdr:cNvSpPr>
          <a:spLocks/>
        </xdr:cNvSpPr>
      </xdr:nvSpPr>
      <xdr:spPr>
        <a:xfrm>
          <a:off x="8039100" y="1866900"/>
          <a:ext cx="180975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3</xdr:row>
      <xdr:rowOff>0</xdr:rowOff>
    </xdr:from>
    <xdr:to>
      <xdr:col>4</xdr:col>
      <xdr:colOff>200025</xdr:colOff>
      <xdr:row>3</xdr:row>
      <xdr:rowOff>0</xdr:rowOff>
    </xdr:to>
    <xdr:sp>
      <xdr:nvSpPr>
        <xdr:cNvPr id="887" name="AutoShape 1115"/>
        <xdr:cNvSpPr>
          <a:spLocks/>
        </xdr:cNvSpPr>
      </xdr:nvSpPr>
      <xdr:spPr>
        <a:xfrm>
          <a:off x="8077200" y="186690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888" name="AutoShape 1116"/>
        <xdr:cNvSpPr>
          <a:spLocks/>
        </xdr:cNvSpPr>
      </xdr:nvSpPr>
      <xdr:spPr>
        <a:xfrm>
          <a:off x="8029575" y="1866900"/>
          <a:ext cx="17145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889" name="AutoShape 1117"/>
        <xdr:cNvSpPr>
          <a:spLocks/>
        </xdr:cNvSpPr>
      </xdr:nvSpPr>
      <xdr:spPr>
        <a:xfrm>
          <a:off x="8039100" y="1866900"/>
          <a:ext cx="17145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890" name="AutoShape 1118"/>
        <xdr:cNvSpPr>
          <a:spLocks/>
        </xdr:cNvSpPr>
      </xdr:nvSpPr>
      <xdr:spPr>
        <a:xfrm>
          <a:off x="8039100" y="1866900"/>
          <a:ext cx="161925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152400</xdr:colOff>
      <xdr:row>3</xdr:row>
      <xdr:rowOff>0</xdr:rowOff>
    </xdr:to>
    <xdr:sp>
      <xdr:nvSpPr>
        <xdr:cNvPr id="891" name="AutoShape 1119"/>
        <xdr:cNvSpPr>
          <a:spLocks/>
        </xdr:cNvSpPr>
      </xdr:nvSpPr>
      <xdr:spPr>
        <a:xfrm>
          <a:off x="8029575" y="186690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190500</xdr:colOff>
      <xdr:row>3</xdr:row>
      <xdr:rowOff>0</xdr:rowOff>
    </xdr:to>
    <xdr:sp>
      <xdr:nvSpPr>
        <xdr:cNvPr id="892" name="AutoShape 1120"/>
        <xdr:cNvSpPr>
          <a:spLocks/>
        </xdr:cNvSpPr>
      </xdr:nvSpPr>
      <xdr:spPr>
        <a:xfrm>
          <a:off x="8039100" y="1866900"/>
          <a:ext cx="180975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893" name="AutoShape 1121"/>
        <xdr:cNvSpPr>
          <a:spLocks/>
        </xdr:cNvSpPr>
      </xdr:nvSpPr>
      <xdr:spPr>
        <a:xfrm>
          <a:off x="8039100" y="1866900"/>
          <a:ext cx="161925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85725</xdr:colOff>
      <xdr:row>3</xdr:row>
      <xdr:rowOff>0</xdr:rowOff>
    </xdr:to>
    <xdr:sp>
      <xdr:nvSpPr>
        <xdr:cNvPr id="894" name="AutoShape 1143"/>
        <xdr:cNvSpPr>
          <a:spLocks/>
        </xdr:cNvSpPr>
      </xdr:nvSpPr>
      <xdr:spPr>
        <a:xfrm>
          <a:off x="8029575" y="1866900"/>
          <a:ext cx="85725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85725</xdr:colOff>
      <xdr:row>3</xdr:row>
      <xdr:rowOff>0</xdr:rowOff>
    </xdr:to>
    <xdr:sp>
      <xdr:nvSpPr>
        <xdr:cNvPr id="895" name="AutoShape 1177"/>
        <xdr:cNvSpPr>
          <a:spLocks/>
        </xdr:cNvSpPr>
      </xdr:nvSpPr>
      <xdr:spPr>
        <a:xfrm>
          <a:off x="8029575" y="1866900"/>
          <a:ext cx="85725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1733550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96" name="AutoShape 1178"/>
        <xdr:cNvSpPr>
          <a:spLocks/>
        </xdr:cNvSpPr>
      </xdr:nvSpPr>
      <xdr:spPr>
        <a:xfrm>
          <a:off x="9763125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1733550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97" name="AutoShape 1179"/>
        <xdr:cNvSpPr>
          <a:spLocks/>
        </xdr:cNvSpPr>
      </xdr:nvSpPr>
      <xdr:spPr>
        <a:xfrm>
          <a:off x="9763125" y="1866900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1733550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98" name="AutoShape 1180"/>
        <xdr:cNvSpPr>
          <a:spLocks/>
        </xdr:cNvSpPr>
      </xdr:nvSpPr>
      <xdr:spPr>
        <a:xfrm>
          <a:off x="9763125" y="1866900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85725</xdr:colOff>
      <xdr:row>3</xdr:row>
      <xdr:rowOff>0</xdr:rowOff>
    </xdr:to>
    <xdr:sp>
      <xdr:nvSpPr>
        <xdr:cNvPr id="899" name="AutoShape 1221"/>
        <xdr:cNvSpPr>
          <a:spLocks/>
        </xdr:cNvSpPr>
      </xdr:nvSpPr>
      <xdr:spPr>
        <a:xfrm>
          <a:off x="8029575" y="1866900"/>
          <a:ext cx="85725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00" name="AutoShape 1765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7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01" name="AutoShape 1767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1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02" name="AutoShape 1768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03" name="AutoShape 1769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04" name="AutoShape 1770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5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05" name="AutoShape 177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06" name="AutoShape 1772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07" name="AutoShape 1773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08" name="AutoShape 1774"/>
        <xdr:cNvSpPr>
          <a:spLocks/>
        </xdr:cNvSpPr>
      </xdr:nvSpPr>
      <xdr:spPr>
        <a:xfrm>
          <a:off x="11830050" y="1866900"/>
          <a:ext cx="0" cy="0"/>
        </a:xfrm>
        <a:prstGeom prst="rightBrace">
          <a:avLst>
            <a:gd name="adj1" fmla="val -2147483648"/>
            <a:gd name="adj2" fmla="val -1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09" name="AutoShape 1776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10" name="AutoShape 1777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11" name="AutoShape 1780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12" name="AutoShape 1781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13" name="AutoShape 1803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14" name="AutoShape 1804"/>
        <xdr:cNvSpPr>
          <a:spLocks/>
        </xdr:cNvSpPr>
      </xdr:nvSpPr>
      <xdr:spPr>
        <a:xfrm>
          <a:off x="11830050" y="186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10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33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15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23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99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8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6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17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2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23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99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8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6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17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2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6629400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23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6629400" y="885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6629400" y="885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6629400" y="885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99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6629400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8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6629400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6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6629400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17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6629400" y="885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6629400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6629400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1058525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1058525" y="885825"/>
          <a:ext cx="0" cy="0"/>
        </a:xfrm>
        <a:prstGeom prst="rightBrace">
          <a:avLst>
            <a:gd name="adj1" fmla="val -2147483648"/>
            <a:gd name="adj2" fmla="val -2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28575</xdr:rowOff>
    </xdr:from>
    <xdr:to>
      <xdr:col>2</xdr:col>
      <xdr:colOff>457200</xdr:colOff>
      <xdr:row>23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572000" y="2238375"/>
          <a:ext cx="390525" cy="7648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5"/>
  <sheetViews>
    <sheetView view="pageBreakPreview" zoomScale="75" zoomScaleSheetLayoutView="75" zoomScalePageLayoutView="0" workbookViewId="0" topLeftCell="A1">
      <selection activeCell="D7" sqref="D7"/>
    </sheetView>
  </sheetViews>
  <sheetFormatPr defaultColWidth="9.00390625" defaultRowHeight="12.75"/>
  <cols>
    <col min="1" max="1" width="12.625" style="8" customWidth="1"/>
    <col min="2" max="2" width="35.875" style="52" customWidth="1"/>
    <col min="3" max="3" width="21.625" style="9" customWidth="1"/>
    <col min="4" max="4" width="35.25390625" style="148" customWidth="1"/>
    <col min="5" max="5" width="22.75390625" style="10" customWidth="1"/>
    <col min="6" max="6" width="27.125" style="10" customWidth="1"/>
    <col min="7" max="7" width="22.75390625" style="10" customWidth="1"/>
    <col min="8" max="8" width="8.75390625" style="11" customWidth="1"/>
    <col min="9" max="9" width="19.625" style="6" customWidth="1"/>
    <col min="10" max="12" width="9.125" style="6" customWidth="1"/>
    <col min="13" max="16384" width="9.125" style="7" customWidth="1"/>
  </cols>
  <sheetData>
    <row r="1" spans="1:8" ht="30" customHeight="1">
      <c r="A1" s="213" t="s">
        <v>0</v>
      </c>
      <c r="B1" s="75"/>
      <c r="C1" s="76"/>
      <c r="D1" s="141"/>
      <c r="E1" s="77"/>
      <c r="F1" s="77"/>
      <c r="G1" s="77"/>
      <c r="H1" s="78"/>
    </row>
    <row r="2" spans="1:8" ht="24.75" customHeight="1">
      <c r="A2" s="216" t="s">
        <v>27</v>
      </c>
      <c r="B2" s="216"/>
      <c r="C2" s="216"/>
      <c r="D2" s="216"/>
      <c r="E2" s="216"/>
      <c r="F2" s="216"/>
      <c r="G2" s="216"/>
      <c r="H2" s="216"/>
    </row>
    <row r="3" spans="1:12" ht="92.25" customHeight="1">
      <c r="A3" s="53"/>
      <c r="B3" s="53" t="s">
        <v>492</v>
      </c>
      <c r="C3" s="55" t="s">
        <v>500</v>
      </c>
      <c r="D3" s="56" t="s">
        <v>8</v>
      </c>
      <c r="E3" s="54" t="s">
        <v>482</v>
      </c>
      <c r="F3" s="54" t="s">
        <v>10</v>
      </c>
      <c r="G3" s="54" t="s">
        <v>11</v>
      </c>
      <c r="H3" s="54"/>
      <c r="L3" s="7"/>
    </row>
    <row r="4" spans="1:12" ht="24.75" customHeight="1">
      <c r="A4" s="217" t="s">
        <v>26</v>
      </c>
      <c r="B4" s="217"/>
      <c r="C4" s="217"/>
      <c r="D4" s="217"/>
      <c r="E4" s="217"/>
      <c r="F4" s="217"/>
      <c r="G4" s="217"/>
      <c r="H4" s="217"/>
      <c r="L4" s="7"/>
    </row>
    <row r="5" spans="1:11" s="27" customFormat="1" ht="24.75" customHeight="1">
      <c r="A5" s="79">
        <v>1</v>
      </c>
      <c r="B5" s="80" t="s">
        <v>245</v>
      </c>
      <c r="C5" s="57"/>
      <c r="D5" s="142"/>
      <c r="E5" s="149"/>
      <c r="F5" s="149"/>
      <c r="G5" s="57"/>
      <c r="H5" s="81"/>
      <c r="I5" s="49"/>
      <c r="J5" s="48"/>
      <c r="K5" s="48"/>
    </row>
    <row r="6" spans="1:24" ht="24.75" customHeight="1">
      <c r="A6" s="57"/>
      <c r="B6" s="82" t="s">
        <v>246</v>
      </c>
      <c r="C6" s="83"/>
      <c r="D6" s="143">
        <v>249948.56</v>
      </c>
      <c r="E6" s="152">
        <v>828.93</v>
      </c>
      <c r="F6" s="152"/>
      <c r="G6" s="83" t="s">
        <v>247</v>
      </c>
      <c r="H6" s="84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s="48" customFormat="1" ht="24.75" customHeight="1">
      <c r="A7" s="79"/>
      <c r="B7" s="80" t="s">
        <v>248</v>
      </c>
      <c r="C7" s="85"/>
      <c r="D7" s="67">
        <f>SUM(D6:D6)</f>
        <v>249948.56</v>
      </c>
      <c r="E7" s="150">
        <f>SUM(E6:E6)</f>
        <v>828.93</v>
      </c>
      <c r="F7" s="150"/>
      <c r="G7" s="79"/>
      <c r="H7" s="8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s="48" customFormat="1" ht="24.75" customHeight="1">
      <c r="A8" s="79"/>
      <c r="B8" s="80"/>
      <c r="C8" s="85"/>
      <c r="D8" s="67"/>
      <c r="E8" s="150"/>
      <c r="F8" s="150"/>
      <c r="G8" s="79"/>
      <c r="H8" s="8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3" ht="24.75" customHeight="1">
      <c r="A9" s="79">
        <v>2</v>
      </c>
      <c r="B9" s="80" t="s">
        <v>249</v>
      </c>
      <c r="C9" s="79"/>
      <c r="D9" s="67"/>
      <c r="E9" s="151"/>
      <c r="F9" s="151"/>
      <c r="G9" s="57"/>
      <c r="H9" s="84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ht="28.5">
      <c r="A10" s="57"/>
      <c r="B10" s="82" t="s">
        <v>250</v>
      </c>
      <c r="C10" s="83"/>
      <c r="D10" s="143">
        <v>2297</v>
      </c>
      <c r="E10" s="152">
        <v>5.15</v>
      </c>
      <c r="F10" s="152"/>
      <c r="G10" s="86" t="s">
        <v>251</v>
      </c>
      <c r="H10" s="84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ht="14.25">
      <c r="A11" s="57"/>
      <c r="B11" s="87" t="s">
        <v>252</v>
      </c>
      <c r="C11" s="57"/>
      <c r="D11" s="143">
        <v>2519.76</v>
      </c>
      <c r="E11" s="152">
        <v>9.36</v>
      </c>
      <c r="F11" s="152"/>
      <c r="G11" s="86" t="s">
        <v>251</v>
      </c>
      <c r="H11" s="84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ht="14.25">
      <c r="A12" s="57"/>
      <c r="B12" s="87" t="s">
        <v>253</v>
      </c>
      <c r="C12" s="57"/>
      <c r="D12" s="143">
        <v>1172.18</v>
      </c>
      <c r="E12" s="152">
        <v>7.43</v>
      </c>
      <c r="F12" s="152"/>
      <c r="G12" s="86" t="s">
        <v>251</v>
      </c>
      <c r="H12" s="84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 ht="28.5">
      <c r="A13" s="57"/>
      <c r="B13" s="87" t="s">
        <v>254</v>
      </c>
      <c r="C13" s="57"/>
      <c r="D13" s="143">
        <v>3081.96</v>
      </c>
      <c r="E13" s="152"/>
      <c r="F13" s="152"/>
      <c r="G13" s="86" t="s">
        <v>251</v>
      </c>
      <c r="H13" s="84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28.5">
      <c r="A14" s="57"/>
      <c r="B14" s="82" t="s">
        <v>255</v>
      </c>
      <c r="C14" s="57"/>
      <c r="D14" s="143">
        <v>2371.58</v>
      </c>
      <c r="E14" s="152">
        <v>5.15</v>
      </c>
      <c r="F14" s="152"/>
      <c r="G14" s="88" t="s">
        <v>251</v>
      </c>
      <c r="H14" s="84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 ht="14.25">
      <c r="A15" s="57"/>
      <c r="B15" s="82" t="s">
        <v>256</v>
      </c>
      <c r="C15" s="57"/>
      <c r="D15" s="143">
        <v>1987.67</v>
      </c>
      <c r="E15" s="152">
        <v>8.61</v>
      </c>
      <c r="F15" s="152"/>
      <c r="G15" s="88" t="s">
        <v>251</v>
      </c>
      <c r="H15" s="84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ht="14.25">
      <c r="A16" s="57"/>
      <c r="B16" s="87" t="s">
        <v>257</v>
      </c>
      <c r="C16" s="57"/>
      <c r="D16" s="143">
        <v>1508.05</v>
      </c>
      <c r="E16" s="152">
        <v>8.8</v>
      </c>
      <c r="F16" s="152"/>
      <c r="G16" s="88" t="s">
        <v>251</v>
      </c>
      <c r="H16" s="84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ht="28.5">
      <c r="A17" s="57"/>
      <c r="B17" s="82" t="s">
        <v>258</v>
      </c>
      <c r="C17" s="57"/>
      <c r="D17" s="143">
        <v>1443.84</v>
      </c>
      <c r="E17" s="152">
        <v>8.96</v>
      </c>
      <c r="F17" s="152"/>
      <c r="G17" s="88" t="s">
        <v>251</v>
      </c>
      <c r="H17" s="84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ht="14.25">
      <c r="A18" s="57"/>
      <c r="B18" s="58" t="s">
        <v>259</v>
      </c>
      <c r="C18" s="57"/>
      <c r="D18" s="143">
        <v>1655.74</v>
      </c>
      <c r="E18" s="152">
        <v>6.45</v>
      </c>
      <c r="F18" s="152"/>
      <c r="G18" s="88" t="s">
        <v>251</v>
      </c>
      <c r="H18" s="84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ht="14.25">
      <c r="A19" s="57"/>
      <c r="B19" s="87" t="s">
        <v>260</v>
      </c>
      <c r="C19" s="57"/>
      <c r="D19" s="143">
        <v>1375.02</v>
      </c>
      <c r="E19" s="152">
        <v>6.45</v>
      </c>
      <c r="F19" s="152"/>
      <c r="G19" s="88" t="s">
        <v>251</v>
      </c>
      <c r="H19" s="84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ht="14.25">
      <c r="A20" s="57"/>
      <c r="B20" s="87" t="s">
        <v>261</v>
      </c>
      <c r="C20" s="57"/>
      <c r="D20" s="143">
        <v>1675.74</v>
      </c>
      <c r="E20" s="152">
        <v>9.45</v>
      </c>
      <c r="F20" s="152"/>
      <c r="G20" s="88" t="s">
        <v>251</v>
      </c>
      <c r="H20" s="84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3" ht="28.5">
      <c r="A21" s="57"/>
      <c r="B21" s="87" t="s">
        <v>262</v>
      </c>
      <c r="C21" s="57"/>
      <c r="D21" s="143">
        <v>4473.81</v>
      </c>
      <c r="E21" s="152">
        <v>11.04</v>
      </c>
      <c r="F21" s="152"/>
      <c r="G21" s="88" t="s">
        <v>251</v>
      </c>
      <c r="H21" s="84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ht="28.5">
      <c r="A22" s="57"/>
      <c r="B22" s="87" t="s">
        <v>263</v>
      </c>
      <c r="C22" s="57"/>
      <c r="D22" s="143">
        <v>4093.84</v>
      </c>
      <c r="E22" s="152">
        <v>11.04</v>
      </c>
      <c r="F22" s="152"/>
      <c r="G22" s="88" t="s">
        <v>251</v>
      </c>
      <c r="H22" s="84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23" ht="28.5">
      <c r="A23" s="57"/>
      <c r="B23" s="87" t="s">
        <v>264</v>
      </c>
      <c r="C23" s="57"/>
      <c r="D23" s="143">
        <v>1557.54</v>
      </c>
      <c r="E23" s="152">
        <v>11.04</v>
      </c>
      <c r="F23" s="152"/>
      <c r="G23" s="88" t="s">
        <v>251</v>
      </c>
      <c r="H23" s="84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ht="28.5">
      <c r="A24" s="57"/>
      <c r="B24" s="87" t="s">
        <v>265</v>
      </c>
      <c r="C24" s="83"/>
      <c r="D24" s="143">
        <v>3991.1</v>
      </c>
      <c r="E24" s="152">
        <v>8.8</v>
      </c>
      <c r="F24" s="152"/>
      <c r="G24" s="88" t="s">
        <v>251</v>
      </c>
      <c r="H24" s="84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23" ht="28.5">
      <c r="A25" s="57"/>
      <c r="B25" s="87" t="s">
        <v>266</v>
      </c>
      <c r="C25" s="57"/>
      <c r="D25" s="143">
        <v>3874.34</v>
      </c>
      <c r="E25" s="152">
        <v>7.43</v>
      </c>
      <c r="F25" s="152"/>
      <c r="G25" s="88" t="s">
        <v>251</v>
      </c>
      <c r="H25" s="84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 ht="24.75" customHeight="1">
      <c r="A26" s="79"/>
      <c r="B26" s="80" t="s">
        <v>23</v>
      </c>
      <c r="C26" s="85"/>
      <c r="D26" s="67">
        <f>SUM(D10:D25)</f>
        <v>39079.17000000001</v>
      </c>
      <c r="E26" s="150">
        <f>SUM(E10:E25)</f>
        <v>125.15999999999997</v>
      </c>
      <c r="F26" s="150"/>
      <c r="G26" s="79"/>
      <c r="H26" s="84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ht="24.75" customHeight="1">
      <c r="A27" s="79"/>
      <c r="B27" s="80"/>
      <c r="C27" s="85"/>
      <c r="D27" s="67"/>
      <c r="E27" s="150"/>
      <c r="F27" s="150"/>
      <c r="G27" s="79"/>
      <c r="H27" s="84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ht="33" customHeight="1">
      <c r="A28" s="79">
        <v>3</v>
      </c>
      <c r="B28" s="80" t="s">
        <v>491</v>
      </c>
      <c r="C28" s="57"/>
      <c r="D28" s="143"/>
      <c r="E28" s="151"/>
      <c r="F28" s="151"/>
      <c r="G28" s="82"/>
      <c r="H28" s="84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ht="24.75" customHeight="1">
      <c r="A29" s="57"/>
      <c r="B29" s="82" t="s">
        <v>270</v>
      </c>
      <c r="C29" s="57"/>
      <c r="D29" s="143">
        <v>9272.56</v>
      </c>
      <c r="E29" s="149">
        <v>65.5</v>
      </c>
      <c r="F29" s="149"/>
      <c r="G29" s="57" t="s">
        <v>247</v>
      </c>
      <c r="H29" s="84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ht="24.75" customHeight="1">
      <c r="A30" s="79"/>
      <c r="B30" s="80" t="s">
        <v>271</v>
      </c>
      <c r="C30" s="79"/>
      <c r="D30" s="67">
        <f>SUM(D29)</f>
        <v>9272.56</v>
      </c>
      <c r="E30" s="153">
        <f>SUM(E29)</f>
        <v>65.5</v>
      </c>
      <c r="F30" s="153"/>
      <c r="G30" s="79"/>
      <c r="H30" s="84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 ht="24.75" customHeight="1">
      <c r="A31" s="79"/>
      <c r="B31" s="80"/>
      <c r="C31" s="79"/>
      <c r="D31" s="67"/>
      <c r="E31" s="153"/>
      <c r="F31" s="153"/>
      <c r="G31" s="79"/>
      <c r="H31" s="84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</row>
    <row r="32" spans="1:23" ht="24.75" customHeight="1">
      <c r="A32" s="79">
        <v>4</v>
      </c>
      <c r="B32" s="80" t="s">
        <v>267</v>
      </c>
      <c r="C32" s="79"/>
      <c r="D32" s="67"/>
      <c r="E32" s="153"/>
      <c r="F32" s="153"/>
      <c r="G32" s="79"/>
      <c r="H32" s="84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3" ht="37.5" customHeight="1">
      <c r="A33" s="82"/>
      <c r="B33" s="82" t="s">
        <v>268</v>
      </c>
      <c r="C33" s="89"/>
      <c r="D33" s="143">
        <v>1029886.7</v>
      </c>
      <c r="E33" s="154">
        <v>664.36</v>
      </c>
      <c r="F33" s="154"/>
      <c r="G33" s="90" t="s">
        <v>269</v>
      </c>
      <c r="H33" s="84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12" ht="24.75" customHeight="1">
      <c r="A34" s="58"/>
      <c r="B34" s="58" t="s">
        <v>23</v>
      </c>
      <c r="C34" s="59"/>
      <c r="D34" s="60">
        <f>SUM(D33)</f>
        <v>1029886.7</v>
      </c>
      <c r="E34" s="61"/>
      <c r="F34" s="61"/>
      <c r="G34" s="62"/>
      <c r="H34" s="63"/>
      <c r="L34" s="7"/>
    </row>
    <row r="35" spans="1:12" ht="24.75" customHeight="1">
      <c r="A35" s="58"/>
      <c r="B35" s="58"/>
      <c r="C35" s="59"/>
      <c r="D35" s="64"/>
      <c r="E35" s="61"/>
      <c r="F35" s="61"/>
      <c r="G35" s="62"/>
      <c r="H35" s="65"/>
      <c r="L35" s="7"/>
    </row>
    <row r="36" spans="1:23" ht="28.5">
      <c r="A36" s="79">
        <v>5</v>
      </c>
      <c r="B36" s="80" t="s">
        <v>272</v>
      </c>
      <c r="C36" s="79"/>
      <c r="D36" s="67"/>
      <c r="E36" s="153"/>
      <c r="F36" s="153"/>
      <c r="G36" s="79"/>
      <c r="H36" s="84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</row>
    <row r="37" spans="1:23" ht="28.5">
      <c r="A37" s="57"/>
      <c r="B37" s="82" t="s">
        <v>273</v>
      </c>
      <c r="C37" s="82"/>
      <c r="D37" s="143">
        <v>116056.06</v>
      </c>
      <c r="E37" s="152">
        <v>787.82</v>
      </c>
      <c r="F37" s="152"/>
      <c r="G37" s="83" t="s">
        <v>247</v>
      </c>
      <c r="H37" s="84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</row>
    <row r="38" spans="1:23" ht="28.5">
      <c r="A38" s="57"/>
      <c r="B38" s="82" t="s">
        <v>274</v>
      </c>
      <c r="C38" s="82"/>
      <c r="D38" s="143">
        <v>10947</v>
      </c>
      <c r="E38" s="152">
        <v>45</v>
      </c>
      <c r="F38" s="152"/>
      <c r="G38" s="83" t="s">
        <v>247</v>
      </c>
      <c r="H38" s="84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</row>
    <row r="39" spans="1:23" ht="14.25">
      <c r="A39" s="57"/>
      <c r="B39" s="82" t="s">
        <v>275</v>
      </c>
      <c r="C39" s="82"/>
      <c r="D39" s="143">
        <v>88710.39</v>
      </c>
      <c r="E39" s="152">
        <v>362.38</v>
      </c>
      <c r="F39" s="152"/>
      <c r="G39" s="83" t="s">
        <v>247</v>
      </c>
      <c r="H39" s="84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</row>
    <row r="40" spans="1:23" ht="24.75" customHeight="1">
      <c r="A40" s="79"/>
      <c r="B40" s="80" t="s">
        <v>23</v>
      </c>
      <c r="C40" s="79"/>
      <c r="D40" s="67">
        <f>SUM(D37:D39)</f>
        <v>215713.45</v>
      </c>
      <c r="E40" s="150">
        <f>SUM(E37:E39)</f>
        <v>1195.2</v>
      </c>
      <c r="F40" s="150"/>
      <c r="G40" s="85"/>
      <c r="H40" s="84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spans="1:23" ht="24.75" customHeight="1">
      <c r="A41" s="79"/>
      <c r="B41" s="80"/>
      <c r="C41" s="79"/>
      <c r="D41" s="67"/>
      <c r="E41" s="150"/>
      <c r="F41" s="150"/>
      <c r="G41" s="85"/>
      <c r="H41" s="84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</row>
    <row r="42" spans="1:23" ht="24.75" customHeight="1">
      <c r="A42" s="79">
        <v>6</v>
      </c>
      <c r="B42" s="80" t="s">
        <v>276</v>
      </c>
      <c r="C42" s="79"/>
      <c r="D42" s="67"/>
      <c r="E42" s="153"/>
      <c r="F42" s="153"/>
      <c r="G42" s="79"/>
      <c r="H42" s="84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</row>
    <row r="43" spans="1:23" ht="28.5">
      <c r="A43" s="57"/>
      <c r="B43" s="82" t="s">
        <v>277</v>
      </c>
      <c r="C43" s="82"/>
      <c r="D43" s="143">
        <v>20826.48</v>
      </c>
      <c r="E43" s="149">
        <v>174.63</v>
      </c>
      <c r="F43" s="149"/>
      <c r="G43" s="57" t="s">
        <v>247</v>
      </c>
      <c r="H43" s="84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</row>
    <row r="44" spans="1:23" ht="28.5">
      <c r="A44" s="57"/>
      <c r="B44" s="82" t="s">
        <v>278</v>
      </c>
      <c r="C44" s="82"/>
      <c r="D44" s="143">
        <v>4868.99</v>
      </c>
      <c r="E44" s="149">
        <v>32</v>
      </c>
      <c r="F44" s="149"/>
      <c r="G44" s="57" t="s">
        <v>247</v>
      </c>
      <c r="H44" s="84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</row>
    <row r="45" spans="1:23" ht="24.75" customHeight="1">
      <c r="A45" s="79"/>
      <c r="B45" s="80" t="s">
        <v>248</v>
      </c>
      <c r="C45" s="79"/>
      <c r="D45" s="67">
        <f>SUM(D43:D44)</f>
        <v>25695.47</v>
      </c>
      <c r="E45" s="153">
        <f>SUM(E43:E44)</f>
        <v>206.63</v>
      </c>
      <c r="F45" s="153"/>
      <c r="G45" s="79"/>
      <c r="H45" s="84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</row>
    <row r="46" spans="1:23" ht="24.75" customHeight="1">
      <c r="A46" s="79"/>
      <c r="B46" s="80"/>
      <c r="C46" s="79"/>
      <c r="D46" s="67"/>
      <c r="E46" s="153"/>
      <c r="F46" s="153"/>
      <c r="G46" s="79"/>
      <c r="H46" s="84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</row>
    <row r="47" spans="1:23" ht="24.75" customHeight="1">
      <c r="A47" s="79">
        <v>7</v>
      </c>
      <c r="B47" s="80" t="s">
        <v>279</v>
      </c>
      <c r="C47" s="79"/>
      <c r="D47" s="67"/>
      <c r="E47" s="153"/>
      <c r="F47" s="153"/>
      <c r="G47" s="79"/>
      <c r="H47" s="84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</row>
    <row r="48" spans="1:23" ht="14.25">
      <c r="A48" s="57"/>
      <c r="B48" s="87" t="s">
        <v>280</v>
      </c>
      <c r="C48" s="87"/>
      <c r="D48" s="143">
        <v>114343.04</v>
      </c>
      <c r="E48" s="152">
        <v>65.25</v>
      </c>
      <c r="F48" s="152"/>
      <c r="G48" s="83" t="s">
        <v>247</v>
      </c>
      <c r="H48" s="84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</row>
    <row r="49" spans="1:23" ht="14.25">
      <c r="A49" s="57"/>
      <c r="B49" s="82" t="s">
        <v>281</v>
      </c>
      <c r="C49" s="57"/>
      <c r="D49" s="143">
        <v>80763.58</v>
      </c>
      <c r="E49" s="152">
        <v>105.5</v>
      </c>
      <c r="F49" s="152"/>
      <c r="G49" s="83" t="s">
        <v>247</v>
      </c>
      <c r="H49" s="84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</row>
    <row r="50" spans="1:23" ht="99.75">
      <c r="A50" s="57"/>
      <c r="B50" s="82" t="s">
        <v>489</v>
      </c>
      <c r="C50" s="82"/>
      <c r="D50" s="143">
        <v>332995.78</v>
      </c>
      <c r="E50" s="152">
        <v>313.86</v>
      </c>
      <c r="F50" s="152"/>
      <c r="G50" s="83" t="s">
        <v>247</v>
      </c>
      <c r="H50" s="84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</row>
    <row r="51" spans="1:23" ht="14.25">
      <c r="A51" s="57"/>
      <c r="B51" s="82" t="s">
        <v>483</v>
      </c>
      <c r="C51" s="57"/>
      <c r="D51" s="143">
        <v>52555.08</v>
      </c>
      <c r="E51" s="152">
        <v>133.18</v>
      </c>
      <c r="F51" s="152"/>
      <c r="G51" s="83" t="s">
        <v>247</v>
      </c>
      <c r="H51" s="84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</row>
    <row r="52" spans="1:23" ht="28.5">
      <c r="A52" s="57"/>
      <c r="B52" s="82" t="s">
        <v>484</v>
      </c>
      <c r="C52" s="82"/>
      <c r="D52" s="143">
        <v>65848.9</v>
      </c>
      <c r="E52" s="152">
        <v>299.4</v>
      </c>
      <c r="F52" s="152"/>
      <c r="G52" s="83" t="s">
        <v>247</v>
      </c>
      <c r="H52" s="84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</row>
    <row r="53" spans="1:23" ht="114">
      <c r="A53" s="57"/>
      <c r="B53" s="82" t="s">
        <v>490</v>
      </c>
      <c r="C53" s="82"/>
      <c r="D53" s="143">
        <v>169932.37</v>
      </c>
      <c r="E53" s="152">
        <v>156.6</v>
      </c>
      <c r="F53" s="152"/>
      <c r="G53" s="83" t="s">
        <v>247</v>
      </c>
      <c r="H53" s="84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</row>
    <row r="54" spans="1:23" ht="14.25">
      <c r="A54" s="57"/>
      <c r="B54" s="82" t="s">
        <v>282</v>
      </c>
      <c r="C54" s="82"/>
      <c r="D54" s="143">
        <v>200078.1</v>
      </c>
      <c r="E54" s="152">
        <v>290.68</v>
      </c>
      <c r="F54" s="152"/>
      <c r="G54" s="83" t="s">
        <v>247</v>
      </c>
      <c r="H54" s="84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</row>
    <row r="55" spans="1:23" ht="14.25">
      <c r="A55" s="57"/>
      <c r="B55" s="82" t="s">
        <v>283</v>
      </c>
      <c r="C55" s="57"/>
      <c r="D55" s="143">
        <v>72096</v>
      </c>
      <c r="E55" s="152">
        <v>158.1</v>
      </c>
      <c r="F55" s="152"/>
      <c r="G55" s="83" t="s">
        <v>247</v>
      </c>
      <c r="H55" s="84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</row>
    <row r="56" spans="1:23" ht="128.25">
      <c r="A56" s="87"/>
      <c r="B56" s="82" t="s">
        <v>485</v>
      </c>
      <c r="C56" s="82"/>
      <c r="D56" s="143">
        <v>771481.44</v>
      </c>
      <c r="E56" s="152">
        <v>518.04</v>
      </c>
      <c r="F56" s="152"/>
      <c r="G56" s="83" t="s">
        <v>247</v>
      </c>
      <c r="H56" s="84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</row>
    <row r="57" spans="1:23" ht="28.5">
      <c r="A57" s="57"/>
      <c r="B57" s="82" t="s">
        <v>284</v>
      </c>
      <c r="C57" s="82"/>
      <c r="D57" s="143">
        <v>163736</v>
      </c>
      <c r="E57" s="152">
        <v>525</v>
      </c>
      <c r="F57" s="152"/>
      <c r="G57" s="83" t="s">
        <v>247</v>
      </c>
      <c r="H57" s="84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</row>
    <row r="58" spans="1:23" ht="99.75">
      <c r="A58" s="57"/>
      <c r="B58" s="82" t="s">
        <v>486</v>
      </c>
      <c r="C58" s="82"/>
      <c r="D58" s="143">
        <v>115201.44</v>
      </c>
      <c r="E58" s="152">
        <v>116.35</v>
      </c>
      <c r="F58" s="152"/>
      <c r="G58" s="83" t="s">
        <v>247</v>
      </c>
      <c r="H58" s="84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</row>
    <row r="59" spans="1:23" ht="14.25">
      <c r="A59" s="57"/>
      <c r="B59" s="82" t="s">
        <v>285</v>
      </c>
      <c r="C59" s="57"/>
      <c r="D59" s="143">
        <v>128315.48</v>
      </c>
      <c r="E59" s="152">
        <v>195.18</v>
      </c>
      <c r="F59" s="152"/>
      <c r="G59" s="83" t="s">
        <v>247</v>
      </c>
      <c r="H59" s="84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</row>
    <row r="60" spans="1:23" ht="42.75">
      <c r="A60" s="57"/>
      <c r="B60" s="82" t="s">
        <v>286</v>
      </c>
      <c r="C60" s="82"/>
      <c r="D60" s="143">
        <v>108499.73</v>
      </c>
      <c r="E60" s="152">
        <v>787.82</v>
      </c>
      <c r="F60" s="152"/>
      <c r="G60" s="83" t="s">
        <v>247</v>
      </c>
      <c r="H60" s="84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</row>
    <row r="61" spans="1:23" ht="99.75">
      <c r="A61" s="87"/>
      <c r="B61" s="82" t="s">
        <v>629</v>
      </c>
      <c r="C61" s="82"/>
      <c r="D61" s="143">
        <v>280730.53</v>
      </c>
      <c r="E61" s="152">
        <v>175.51</v>
      </c>
      <c r="F61" s="152"/>
      <c r="G61" s="83" t="s">
        <v>247</v>
      </c>
      <c r="H61" s="84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</row>
    <row r="62" spans="1:23" ht="128.25">
      <c r="A62" s="57"/>
      <c r="B62" s="82" t="s">
        <v>488</v>
      </c>
      <c r="C62" s="82"/>
      <c r="D62" s="140">
        <v>939276.91</v>
      </c>
      <c r="E62" s="152">
        <v>483</v>
      </c>
      <c r="F62" s="152"/>
      <c r="G62" s="83" t="s">
        <v>247</v>
      </c>
      <c r="H62" s="84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</row>
    <row r="63" spans="1:23" ht="14.25">
      <c r="A63" s="57"/>
      <c r="B63" s="82" t="s">
        <v>287</v>
      </c>
      <c r="C63" s="57"/>
      <c r="D63" s="143">
        <v>373588.9</v>
      </c>
      <c r="E63" s="152">
        <v>599.4</v>
      </c>
      <c r="F63" s="152"/>
      <c r="G63" s="83" t="s">
        <v>247</v>
      </c>
      <c r="H63" s="84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</row>
    <row r="64" spans="1:23" ht="14.25">
      <c r="A64" s="87"/>
      <c r="B64" s="82" t="s">
        <v>288</v>
      </c>
      <c r="C64" s="82"/>
      <c r="D64" s="143">
        <v>55982.88</v>
      </c>
      <c r="E64" s="152">
        <v>40.58</v>
      </c>
      <c r="F64" s="152"/>
      <c r="G64" s="83" t="s">
        <v>247</v>
      </c>
      <c r="H64" s="84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</row>
    <row r="65" spans="1:23" ht="28.5">
      <c r="A65" s="87"/>
      <c r="B65" s="82" t="s">
        <v>487</v>
      </c>
      <c r="C65" s="82"/>
      <c r="D65" s="143">
        <v>197208.3</v>
      </c>
      <c r="E65" s="152">
        <v>156.87</v>
      </c>
      <c r="F65" s="152"/>
      <c r="G65" s="83" t="s">
        <v>247</v>
      </c>
      <c r="H65" s="84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</row>
    <row r="66" spans="1:23" ht="24.75" customHeight="1">
      <c r="A66" s="79"/>
      <c r="B66" s="80" t="s">
        <v>289</v>
      </c>
      <c r="C66" s="79"/>
      <c r="D66" s="67">
        <f>SUM(D48:D65)</f>
        <v>4222634.46</v>
      </c>
      <c r="E66" s="150">
        <f>SUM(E48:E65)</f>
        <v>5120.319999999999</v>
      </c>
      <c r="F66" s="150"/>
      <c r="G66" s="85"/>
      <c r="H66" s="84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</row>
    <row r="67" spans="1:23" ht="24.75" customHeight="1">
      <c r="A67" s="79"/>
      <c r="B67" s="80"/>
      <c r="C67" s="79"/>
      <c r="D67" s="67"/>
      <c r="E67" s="150"/>
      <c r="F67" s="150"/>
      <c r="G67" s="85"/>
      <c r="H67" s="84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</row>
    <row r="68" spans="1:23" ht="24.75" customHeight="1">
      <c r="A68" s="79">
        <v>8</v>
      </c>
      <c r="B68" s="80" t="s">
        <v>290</v>
      </c>
      <c r="C68" s="79"/>
      <c r="D68" s="67"/>
      <c r="E68" s="153"/>
      <c r="F68" s="153"/>
      <c r="G68" s="79"/>
      <c r="H68" s="84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</row>
    <row r="69" spans="1:23" ht="42.75">
      <c r="A69" s="57"/>
      <c r="B69" s="82" t="s">
        <v>291</v>
      </c>
      <c r="C69" s="82"/>
      <c r="D69" s="143">
        <v>13537.18</v>
      </c>
      <c r="E69" s="152">
        <v>243.4</v>
      </c>
      <c r="F69" s="152"/>
      <c r="G69" s="83" t="s">
        <v>247</v>
      </c>
      <c r="H69" s="84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</row>
    <row r="70" spans="1:23" ht="28.5">
      <c r="A70" s="57"/>
      <c r="B70" s="82" t="s">
        <v>292</v>
      </c>
      <c r="C70" s="82"/>
      <c r="D70" s="143">
        <v>20826.48</v>
      </c>
      <c r="E70" s="61">
        <v>195.5</v>
      </c>
      <c r="F70" s="61"/>
      <c r="G70" s="83" t="s">
        <v>247</v>
      </c>
      <c r="H70" s="84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</row>
    <row r="71" spans="1:23" ht="14.25">
      <c r="A71" s="57"/>
      <c r="B71" s="82" t="s">
        <v>293</v>
      </c>
      <c r="C71" s="82"/>
      <c r="D71" s="143">
        <v>67061.29</v>
      </c>
      <c r="E71" s="152">
        <v>376.67</v>
      </c>
      <c r="F71" s="152"/>
      <c r="G71" s="83" t="s">
        <v>247</v>
      </c>
      <c r="H71" s="84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</row>
    <row r="72" spans="1:23" ht="28.5">
      <c r="A72" s="57"/>
      <c r="B72" s="82" t="s">
        <v>294</v>
      </c>
      <c r="C72" s="82"/>
      <c r="D72" s="143">
        <v>107544.74</v>
      </c>
      <c r="E72" s="152">
        <v>364.61</v>
      </c>
      <c r="F72" s="152"/>
      <c r="G72" s="83" t="s">
        <v>247</v>
      </c>
      <c r="H72" s="84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</row>
    <row r="73" spans="1:23" ht="28.5">
      <c r="A73" s="57"/>
      <c r="B73" s="82" t="s">
        <v>295</v>
      </c>
      <c r="C73" s="82"/>
      <c r="D73" s="143">
        <v>32864.16</v>
      </c>
      <c r="E73" s="152">
        <v>370.73</v>
      </c>
      <c r="F73" s="152"/>
      <c r="G73" s="83" t="s">
        <v>247</v>
      </c>
      <c r="H73" s="84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</row>
    <row r="74" spans="1:23" ht="14.25">
      <c r="A74" s="57"/>
      <c r="B74" s="82" t="s">
        <v>296</v>
      </c>
      <c r="C74" s="82"/>
      <c r="D74" s="143">
        <v>155133.81</v>
      </c>
      <c r="E74" s="152">
        <v>488.1</v>
      </c>
      <c r="F74" s="152"/>
      <c r="G74" s="83" t="s">
        <v>247</v>
      </c>
      <c r="H74" s="84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</row>
    <row r="75" spans="1:23" ht="14.25">
      <c r="A75" s="57"/>
      <c r="B75" s="82" t="s">
        <v>297</v>
      </c>
      <c r="C75" s="82"/>
      <c r="D75" s="143">
        <v>121910.51</v>
      </c>
      <c r="E75" s="152">
        <v>260.77</v>
      </c>
      <c r="F75" s="152"/>
      <c r="G75" s="83" t="s">
        <v>247</v>
      </c>
      <c r="H75" s="84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</row>
    <row r="76" spans="1:23" ht="28.5">
      <c r="A76" s="57"/>
      <c r="B76" s="82" t="s">
        <v>298</v>
      </c>
      <c r="C76" s="82"/>
      <c r="D76" s="143">
        <v>35451.06</v>
      </c>
      <c r="E76" s="152">
        <v>238.96</v>
      </c>
      <c r="F76" s="152"/>
      <c r="G76" s="83" t="s">
        <v>247</v>
      </c>
      <c r="H76" s="84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</row>
    <row r="77" spans="1:23" ht="28.5">
      <c r="A77" s="57"/>
      <c r="B77" s="87" t="s">
        <v>299</v>
      </c>
      <c r="C77" s="87"/>
      <c r="D77" s="143">
        <v>46859.61</v>
      </c>
      <c r="E77" s="152">
        <v>355.87</v>
      </c>
      <c r="F77" s="152"/>
      <c r="G77" s="92" t="s">
        <v>300</v>
      </c>
      <c r="H77" s="84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</row>
    <row r="78" spans="1:23" ht="28.5">
      <c r="A78" s="57"/>
      <c r="B78" s="82" t="s">
        <v>301</v>
      </c>
      <c r="C78" s="82"/>
      <c r="D78" s="143">
        <v>2218750.7</v>
      </c>
      <c r="E78" s="152">
        <v>2191.5</v>
      </c>
      <c r="F78" s="152"/>
      <c r="G78" s="92" t="s">
        <v>300</v>
      </c>
      <c r="H78" s="84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</row>
    <row r="79" spans="1:23" ht="14.25">
      <c r="A79" s="57"/>
      <c r="B79" s="82" t="s">
        <v>302</v>
      </c>
      <c r="C79" s="57"/>
      <c r="D79" s="143">
        <v>33322.37</v>
      </c>
      <c r="E79" s="152">
        <v>250.9</v>
      </c>
      <c r="F79" s="152"/>
      <c r="G79" s="83" t="s">
        <v>247</v>
      </c>
      <c r="H79" s="84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</row>
    <row r="80" spans="1:23" ht="14.25">
      <c r="A80" s="57"/>
      <c r="B80" s="82" t="s">
        <v>303</v>
      </c>
      <c r="C80" s="57"/>
      <c r="D80" s="143">
        <v>86976.15</v>
      </c>
      <c r="E80" s="152">
        <v>376.04</v>
      </c>
      <c r="F80" s="152"/>
      <c r="G80" s="83" t="s">
        <v>247</v>
      </c>
      <c r="H80" s="84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</row>
    <row r="81" spans="1:23" ht="28.5">
      <c r="A81" s="57"/>
      <c r="B81" s="82" t="s">
        <v>304</v>
      </c>
      <c r="C81" s="82"/>
      <c r="D81" s="143">
        <v>23950.47</v>
      </c>
      <c r="E81" s="152">
        <v>433.17</v>
      </c>
      <c r="F81" s="152"/>
      <c r="G81" s="83" t="s">
        <v>247</v>
      </c>
      <c r="H81" s="84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</row>
    <row r="82" spans="1:23" ht="28.5">
      <c r="A82" s="57"/>
      <c r="B82" s="82" t="s">
        <v>305</v>
      </c>
      <c r="C82" s="82"/>
      <c r="D82" s="143">
        <v>160182</v>
      </c>
      <c r="E82" s="152">
        <v>306.55</v>
      </c>
      <c r="F82" s="152"/>
      <c r="G82" s="83" t="s">
        <v>247</v>
      </c>
      <c r="H82" s="84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</row>
    <row r="83" spans="1:23" ht="14.25">
      <c r="A83" s="57"/>
      <c r="B83" s="82" t="s">
        <v>306</v>
      </c>
      <c r="C83" s="82"/>
      <c r="D83" s="143">
        <v>30094.24</v>
      </c>
      <c r="E83" s="152">
        <v>85.5</v>
      </c>
      <c r="F83" s="152"/>
      <c r="G83" s="83" t="s">
        <v>307</v>
      </c>
      <c r="H83" s="84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</row>
    <row r="84" spans="1:23" ht="28.5">
      <c r="A84" s="57"/>
      <c r="B84" s="82" t="s">
        <v>308</v>
      </c>
      <c r="C84" s="82"/>
      <c r="D84" s="143">
        <v>217573.68</v>
      </c>
      <c r="E84" s="152">
        <v>469.1</v>
      </c>
      <c r="F84" s="152"/>
      <c r="G84" s="92" t="s">
        <v>300</v>
      </c>
      <c r="H84" s="84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</row>
    <row r="85" spans="1:23" ht="28.5">
      <c r="A85" s="57"/>
      <c r="B85" s="82" t="s">
        <v>309</v>
      </c>
      <c r="C85" s="82"/>
      <c r="D85" s="143">
        <v>307248.12</v>
      </c>
      <c r="E85" s="152">
        <v>642.82</v>
      </c>
      <c r="F85" s="152"/>
      <c r="G85" s="92" t="s">
        <v>300</v>
      </c>
      <c r="H85" s="84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</row>
    <row r="86" spans="1:23" ht="14.25">
      <c r="A86" s="57"/>
      <c r="B86" s="82" t="s">
        <v>310</v>
      </c>
      <c r="C86" s="57"/>
      <c r="D86" s="143">
        <v>76881.97</v>
      </c>
      <c r="E86" s="152">
        <v>352.39</v>
      </c>
      <c r="F86" s="152"/>
      <c r="G86" s="83" t="s">
        <v>247</v>
      </c>
      <c r="H86" s="84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</row>
    <row r="87" spans="1:23" ht="28.5">
      <c r="A87" s="57"/>
      <c r="B87" s="82" t="s">
        <v>311</v>
      </c>
      <c r="C87" s="82"/>
      <c r="D87" s="143">
        <v>126720.44</v>
      </c>
      <c r="E87" s="152">
        <v>406.98</v>
      </c>
      <c r="F87" s="152"/>
      <c r="G87" s="83" t="s">
        <v>247</v>
      </c>
      <c r="H87" s="84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</row>
    <row r="88" spans="1:23" ht="28.5">
      <c r="A88" s="57"/>
      <c r="B88" s="82" t="s">
        <v>312</v>
      </c>
      <c r="C88" s="82"/>
      <c r="D88" s="143">
        <v>110936.96</v>
      </c>
      <c r="E88" s="152">
        <v>494.83</v>
      </c>
      <c r="F88" s="152"/>
      <c r="G88" s="92" t="s">
        <v>300</v>
      </c>
      <c r="H88" s="84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</row>
    <row r="89" spans="1:23" ht="28.5">
      <c r="A89" s="57"/>
      <c r="B89" s="82" t="s">
        <v>313</v>
      </c>
      <c r="C89" s="82"/>
      <c r="D89" s="143">
        <v>42095.55</v>
      </c>
      <c r="E89" s="152">
        <v>67.67</v>
      </c>
      <c r="F89" s="152"/>
      <c r="G89" s="92" t="s">
        <v>300</v>
      </c>
      <c r="H89" s="84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</row>
    <row r="90" spans="1:23" ht="14.25">
      <c r="A90" s="57"/>
      <c r="B90" s="82" t="s">
        <v>314</v>
      </c>
      <c r="C90" s="57"/>
      <c r="D90" s="143">
        <v>19785.12</v>
      </c>
      <c r="E90" s="152">
        <v>217.25</v>
      </c>
      <c r="F90" s="152"/>
      <c r="G90" s="83" t="s">
        <v>307</v>
      </c>
      <c r="H90" s="84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1:23" ht="28.5">
      <c r="A91" s="57"/>
      <c r="B91" s="82" t="s">
        <v>315</v>
      </c>
      <c r="C91" s="82"/>
      <c r="D91" s="143">
        <v>7289.23</v>
      </c>
      <c r="E91" s="152">
        <v>91.24</v>
      </c>
      <c r="F91" s="152"/>
      <c r="G91" s="83" t="s">
        <v>247</v>
      </c>
      <c r="H91" s="84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</row>
    <row r="92" spans="1:23" ht="28.5">
      <c r="A92" s="57"/>
      <c r="B92" s="82" t="s">
        <v>316</v>
      </c>
      <c r="C92" s="82"/>
      <c r="D92" s="143">
        <v>33114.09</v>
      </c>
      <c r="E92" s="152">
        <v>308.4</v>
      </c>
      <c r="F92" s="152"/>
      <c r="G92" s="83" t="s">
        <v>247</v>
      </c>
      <c r="H92" s="84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</row>
    <row r="93" spans="1:23" ht="28.5">
      <c r="A93" s="57"/>
      <c r="B93" s="82" t="s">
        <v>317</v>
      </c>
      <c r="C93" s="82"/>
      <c r="D93" s="143">
        <v>83783.85</v>
      </c>
      <c r="E93" s="152">
        <v>330</v>
      </c>
      <c r="F93" s="152"/>
      <c r="G93" s="83" t="s">
        <v>247</v>
      </c>
      <c r="H93" s="84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</row>
    <row r="94" spans="1:23" ht="14.25">
      <c r="A94" s="57"/>
      <c r="B94" s="82" t="s">
        <v>318</v>
      </c>
      <c r="C94" s="82"/>
      <c r="D94" s="143">
        <v>439970.39</v>
      </c>
      <c r="E94" s="152">
        <v>817.8</v>
      </c>
      <c r="F94" s="152"/>
      <c r="G94" s="83" t="s">
        <v>247</v>
      </c>
      <c r="H94" s="84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</row>
    <row r="95" spans="1:23" ht="28.5">
      <c r="A95" s="57"/>
      <c r="B95" s="82" t="s">
        <v>319</v>
      </c>
      <c r="C95" s="82"/>
      <c r="D95" s="143">
        <v>2719785</v>
      </c>
      <c r="E95" s="152">
        <v>992.6</v>
      </c>
      <c r="F95" s="152"/>
      <c r="G95" s="92" t="s">
        <v>320</v>
      </c>
      <c r="H95" s="84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</row>
    <row r="96" spans="1:23" ht="24.75" customHeight="1">
      <c r="A96" s="79"/>
      <c r="B96" s="80" t="s">
        <v>23</v>
      </c>
      <c r="C96" s="79"/>
      <c r="D96" s="67">
        <f>SUM(D69:D95)</f>
        <v>7339649.170000001</v>
      </c>
      <c r="E96" s="150">
        <f>SUM(E69:E95)</f>
        <v>11729.349999999999</v>
      </c>
      <c r="F96" s="150"/>
      <c r="G96" s="79"/>
      <c r="H96" s="84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</row>
    <row r="97" spans="1:23" ht="24.75" customHeight="1">
      <c r="A97" s="79"/>
      <c r="B97" s="80"/>
      <c r="C97" s="79"/>
      <c r="D97" s="67"/>
      <c r="E97" s="150"/>
      <c r="F97" s="150"/>
      <c r="G97" s="79"/>
      <c r="H97" s="84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</row>
    <row r="98" spans="1:23" ht="24.75" customHeight="1">
      <c r="A98" s="79">
        <v>9</v>
      </c>
      <c r="B98" s="80" t="s">
        <v>321</v>
      </c>
      <c r="C98" s="79"/>
      <c r="D98" s="67"/>
      <c r="E98" s="153"/>
      <c r="F98" s="153"/>
      <c r="G98" s="79"/>
      <c r="H98" s="84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</row>
    <row r="99" spans="1:23" ht="14.25">
      <c r="A99" s="57"/>
      <c r="B99" s="82" t="s">
        <v>322</v>
      </c>
      <c r="C99" s="82"/>
      <c r="D99" s="143">
        <v>12600.04</v>
      </c>
      <c r="E99" s="152">
        <v>215.88</v>
      </c>
      <c r="F99" s="152"/>
      <c r="G99" s="83"/>
      <c r="H99" s="84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</row>
    <row r="100" spans="1:23" ht="14.25">
      <c r="A100" s="57"/>
      <c r="B100" s="82" t="s">
        <v>323</v>
      </c>
      <c r="C100" s="57"/>
      <c r="D100" s="143">
        <v>16140.48</v>
      </c>
      <c r="E100" s="152">
        <v>121.13</v>
      </c>
      <c r="F100" s="152"/>
      <c r="G100" s="83"/>
      <c r="H100" s="84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</row>
    <row r="101" spans="1:23" ht="14.25">
      <c r="A101" s="57"/>
      <c r="B101" s="82" t="s">
        <v>324</v>
      </c>
      <c r="C101" s="57"/>
      <c r="D101" s="143">
        <v>109078.46</v>
      </c>
      <c r="E101" s="152">
        <v>352.39</v>
      </c>
      <c r="F101" s="152"/>
      <c r="G101" s="83"/>
      <c r="H101" s="84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</row>
    <row r="102" spans="1:23" ht="14.25">
      <c r="A102" s="57"/>
      <c r="B102" s="82" t="s">
        <v>325</v>
      </c>
      <c r="C102" s="57"/>
      <c r="D102" s="143">
        <v>40706.47</v>
      </c>
      <c r="E102" s="152">
        <v>196.35</v>
      </c>
      <c r="F102" s="152"/>
      <c r="G102" s="83"/>
      <c r="H102" s="84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</row>
    <row r="103" spans="1:23" ht="14.25">
      <c r="A103" s="57"/>
      <c r="B103" s="82" t="s">
        <v>326</v>
      </c>
      <c r="C103" s="57"/>
      <c r="D103" s="143">
        <v>29013.85</v>
      </c>
      <c r="E103" s="152">
        <v>274.69</v>
      </c>
      <c r="F103" s="152"/>
      <c r="G103" s="83"/>
      <c r="H103" s="84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</row>
    <row r="104" spans="1:23" ht="14.25">
      <c r="A104" s="57"/>
      <c r="B104" s="82" t="s">
        <v>327</v>
      </c>
      <c r="C104" s="57"/>
      <c r="D104" s="143">
        <v>64076.51</v>
      </c>
      <c r="E104" s="152">
        <v>290.96</v>
      </c>
      <c r="F104" s="152"/>
      <c r="G104" s="83"/>
      <c r="H104" s="84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</row>
    <row r="105" spans="1:23" ht="14.25">
      <c r="A105" s="57"/>
      <c r="B105" s="82" t="s">
        <v>328</v>
      </c>
      <c r="C105" s="57"/>
      <c r="D105" s="143">
        <v>49900</v>
      </c>
      <c r="E105" s="152">
        <v>170</v>
      </c>
      <c r="F105" s="152"/>
      <c r="G105" s="83"/>
      <c r="H105" s="84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</row>
    <row r="106" spans="1:23" ht="24.75" customHeight="1">
      <c r="A106" s="79"/>
      <c r="B106" s="80" t="s">
        <v>248</v>
      </c>
      <c r="C106" s="79"/>
      <c r="D106" s="67">
        <f>SUM(D99:D105)</f>
        <v>321515.81</v>
      </c>
      <c r="E106" s="150">
        <f>SUM(E99:E105)</f>
        <v>1621.4</v>
      </c>
      <c r="F106" s="150"/>
      <c r="G106" s="85"/>
      <c r="H106" s="84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</row>
    <row r="107" spans="1:23" ht="24.75" customHeight="1">
      <c r="A107" s="79"/>
      <c r="B107" s="80"/>
      <c r="C107" s="79"/>
      <c r="D107" s="67"/>
      <c r="E107" s="150"/>
      <c r="F107" s="150"/>
      <c r="G107" s="85"/>
      <c r="H107" s="84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</row>
    <row r="108" spans="1:23" ht="24.75" customHeight="1">
      <c r="A108" s="79">
        <v>10</v>
      </c>
      <c r="B108" s="80" t="s">
        <v>329</v>
      </c>
      <c r="C108" s="79"/>
      <c r="D108" s="67"/>
      <c r="E108" s="153"/>
      <c r="F108" s="153"/>
      <c r="G108" s="79"/>
      <c r="H108" s="84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</row>
    <row r="109" spans="1:23" ht="28.5">
      <c r="A109" s="57"/>
      <c r="B109" s="82" t="s">
        <v>330</v>
      </c>
      <c r="C109" s="82"/>
      <c r="D109" s="143">
        <v>6546.28</v>
      </c>
      <c r="E109" s="149">
        <v>64.43</v>
      </c>
      <c r="F109" s="149"/>
      <c r="G109" s="57" t="s">
        <v>331</v>
      </c>
      <c r="H109" s="84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</row>
    <row r="110" spans="1:23" ht="14.25">
      <c r="A110" s="57"/>
      <c r="B110" s="82" t="s">
        <v>332</v>
      </c>
      <c r="C110" s="82"/>
      <c r="D110" s="143">
        <v>6471.74</v>
      </c>
      <c r="E110" s="149">
        <v>124.8</v>
      </c>
      <c r="F110" s="149"/>
      <c r="G110" s="57" t="s">
        <v>331</v>
      </c>
      <c r="H110" s="84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</row>
    <row r="111" spans="1:23" ht="28.5">
      <c r="A111" s="57"/>
      <c r="B111" s="82" t="s">
        <v>333</v>
      </c>
      <c r="C111" s="82"/>
      <c r="D111" s="143">
        <v>20103.94</v>
      </c>
      <c r="E111" s="149">
        <v>27.45</v>
      </c>
      <c r="F111" s="149"/>
      <c r="G111" s="57" t="s">
        <v>331</v>
      </c>
      <c r="H111" s="84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</row>
    <row r="112" spans="1:23" ht="14.25">
      <c r="A112" s="57"/>
      <c r="B112" s="82" t="s">
        <v>334</v>
      </c>
      <c r="C112" s="82"/>
      <c r="D112" s="143">
        <v>4033.63</v>
      </c>
      <c r="E112" s="149">
        <v>119.99</v>
      </c>
      <c r="F112" s="149"/>
      <c r="G112" s="57" t="s">
        <v>331</v>
      </c>
      <c r="H112" s="84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</row>
    <row r="113" spans="1:23" ht="14.25">
      <c r="A113" s="57"/>
      <c r="B113" s="82" t="s">
        <v>335</v>
      </c>
      <c r="C113" s="82"/>
      <c r="D113" s="143">
        <v>9407.76</v>
      </c>
      <c r="E113" s="149">
        <v>48.6</v>
      </c>
      <c r="F113" s="149"/>
      <c r="G113" s="57" t="s">
        <v>331</v>
      </c>
      <c r="H113" s="84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</row>
    <row r="114" spans="1:23" ht="14.25">
      <c r="A114" s="57"/>
      <c r="B114" s="82" t="s">
        <v>336</v>
      </c>
      <c r="C114" s="82"/>
      <c r="D114" s="143">
        <v>5021.32</v>
      </c>
      <c r="E114" s="149">
        <v>59.07</v>
      </c>
      <c r="F114" s="149"/>
      <c r="G114" s="57" t="s">
        <v>331</v>
      </c>
      <c r="H114" s="84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</row>
    <row r="115" spans="1:23" ht="28.5">
      <c r="A115" s="57"/>
      <c r="B115" s="82" t="s">
        <v>337</v>
      </c>
      <c r="C115" s="82"/>
      <c r="D115" s="143">
        <v>8692.16</v>
      </c>
      <c r="E115" s="149">
        <v>31.64</v>
      </c>
      <c r="F115" s="149"/>
      <c r="G115" s="57" t="s">
        <v>331</v>
      </c>
      <c r="H115" s="84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</row>
    <row r="116" spans="1:23" ht="14.25">
      <c r="A116" s="57"/>
      <c r="B116" s="82" t="s">
        <v>338</v>
      </c>
      <c r="C116" s="82"/>
      <c r="D116" s="143">
        <v>4270.14</v>
      </c>
      <c r="E116" s="149">
        <v>58.57</v>
      </c>
      <c r="F116" s="149"/>
      <c r="G116" s="57" t="s">
        <v>331</v>
      </c>
      <c r="H116" s="84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</row>
    <row r="117" spans="1:23" ht="14.25">
      <c r="A117" s="57"/>
      <c r="B117" s="82" t="s">
        <v>339</v>
      </c>
      <c r="C117" s="82"/>
      <c r="D117" s="143">
        <v>8954.91</v>
      </c>
      <c r="E117" s="149">
        <v>42.37</v>
      </c>
      <c r="F117" s="149"/>
      <c r="G117" s="57" t="s">
        <v>331</v>
      </c>
      <c r="H117" s="84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</row>
    <row r="118" spans="1:23" ht="14.25">
      <c r="A118" s="57"/>
      <c r="B118" s="82" t="s">
        <v>340</v>
      </c>
      <c r="C118" s="82"/>
      <c r="D118" s="143">
        <v>14339.49</v>
      </c>
      <c r="E118" s="149">
        <v>33.42</v>
      </c>
      <c r="F118" s="149"/>
      <c r="G118" s="57" t="s">
        <v>331</v>
      </c>
      <c r="H118" s="84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</row>
    <row r="119" spans="1:23" ht="28.5">
      <c r="A119" s="57"/>
      <c r="B119" s="82" t="s">
        <v>341</v>
      </c>
      <c r="C119" s="82"/>
      <c r="D119" s="143">
        <v>9097.63</v>
      </c>
      <c r="E119" s="149">
        <v>106.08</v>
      </c>
      <c r="F119" s="149"/>
      <c r="G119" s="57" t="s">
        <v>331</v>
      </c>
      <c r="H119" s="84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</row>
    <row r="120" spans="1:23" ht="31.5" customHeight="1">
      <c r="A120" s="57"/>
      <c r="B120" s="82" t="s">
        <v>342</v>
      </c>
      <c r="C120" s="82"/>
      <c r="D120" s="143">
        <v>6569.07</v>
      </c>
      <c r="E120" s="149">
        <v>33.42</v>
      </c>
      <c r="F120" s="149"/>
      <c r="G120" s="57" t="s">
        <v>331</v>
      </c>
      <c r="H120" s="84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</row>
    <row r="121" spans="1:23" ht="28.5">
      <c r="A121" s="57"/>
      <c r="B121" s="82" t="s">
        <v>343</v>
      </c>
      <c r="C121" s="82"/>
      <c r="D121" s="143">
        <v>2795.52</v>
      </c>
      <c r="E121" s="149">
        <v>56.2</v>
      </c>
      <c r="F121" s="149"/>
      <c r="G121" s="57" t="s">
        <v>331</v>
      </c>
      <c r="H121" s="84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</row>
    <row r="122" spans="1:23" ht="28.5">
      <c r="A122" s="57"/>
      <c r="B122" s="82" t="s">
        <v>344</v>
      </c>
      <c r="C122" s="82"/>
      <c r="D122" s="143">
        <v>4847.58</v>
      </c>
      <c r="E122" s="149">
        <v>63.75</v>
      </c>
      <c r="F122" s="149"/>
      <c r="G122" s="57" t="s">
        <v>331</v>
      </c>
      <c r="H122" s="84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</row>
    <row r="123" spans="1:23" ht="28.5">
      <c r="A123" s="57"/>
      <c r="B123" s="82" t="s">
        <v>345</v>
      </c>
      <c r="C123" s="82"/>
      <c r="D123" s="143">
        <v>12379.52</v>
      </c>
      <c r="E123" s="149">
        <v>78.5</v>
      </c>
      <c r="F123" s="149"/>
      <c r="G123" s="57" t="s">
        <v>331</v>
      </c>
      <c r="H123" s="84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</row>
    <row r="124" spans="1:23" ht="28.5">
      <c r="A124" s="57"/>
      <c r="B124" s="82" t="s">
        <v>346</v>
      </c>
      <c r="C124" s="82"/>
      <c r="D124" s="143">
        <v>12420.03</v>
      </c>
      <c r="E124" s="149">
        <v>102.38</v>
      </c>
      <c r="F124" s="149"/>
      <c r="G124" s="57" t="s">
        <v>331</v>
      </c>
      <c r="H124" s="84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</row>
    <row r="125" spans="1:23" ht="28.5">
      <c r="A125" s="57"/>
      <c r="B125" s="82" t="s">
        <v>347</v>
      </c>
      <c r="C125" s="82"/>
      <c r="D125" s="143">
        <v>6197.71</v>
      </c>
      <c r="E125" s="149">
        <v>174</v>
      </c>
      <c r="F125" s="149"/>
      <c r="G125" s="57" t="s">
        <v>331</v>
      </c>
      <c r="H125" s="84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</row>
    <row r="126" spans="1:23" ht="28.5">
      <c r="A126" s="57"/>
      <c r="B126" s="82" t="s">
        <v>348</v>
      </c>
      <c r="C126" s="82"/>
      <c r="D126" s="143">
        <v>4417.81</v>
      </c>
      <c r="E126" s="149">
        <v>74.9</v>
      </c>
      <c r="F126" s="149"/>
      <c r="G126" s="57" t="s">
        <v>331</v>
      </c>
      <c r="H126" s="84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</row>
    <row r="127" spans="1:23" ht="28.5">
      <c r="A127" s="57"/>
      <c r="B127" s="82" t="s">
        <v>349</v>
      </c>
      <c r="C127" s="82"/>
      <c r="D127" s="143">
        <v>15820.86</v>
      </c>
      <c r="E127" s="152">
        <v>120.87</v>
      </c>
      <c r="F127" s="152"/>
      <c r="G127" s="57" t="s">
        <v>331</v>
      </c>
      <c r="H127" s="84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</row>
    <row r="128" spans="1:23" ht="28.5">
      <c r="A128" s="57"/>
      <c r="B128" s="82" t="s">
        <v>350</v>
      </c>
      <c r="C128" s="82"/>
      <c r="D128" s="143">
        <v>23278.54</v>
      </c>
      <c r="E128" s="152">
        <v>65.69</v>
      </c>
      <c r="F128" s="152"/>
      <c r="G128" s="57" t="s">
        <v>331</v>
      </c>
      <c r="H128" s="84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</row>
    <row r="129" spans="1:23" ht="28.5">
      <c r="A129" s="57"/>
      <c r="B129" s="82" t="s">
        <v>351</v>
      </c>
      <c r="C129" s="82"/>
      <c r="D129" s="143">
        <v>26451.6</v>
      </c>
      <c r="E129" s="152">
        <v>119.63</v>
      </c>
      <c r="F129" s="152"/>
      <c r="G129" s="57" t="s">
        <v>331</v>
      </c>
      <c r="H129" s="84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</row>
    <row r="130" spans="1:23" ht="28.5">
      <c r="A130" s="57"/>
      <c r="B130" s="82" t="s">
        <v>352</v>
      </c>
      <c r="C130" s="82"/>
      <c r="D130" s="143">
        <v>28607.97</v>
      </c>
      <c r="E130" s="152">
        <v>71.4</v>
      </c>
      <c r="F130" s="152"/>
      <c r="G130" s="57" t="s">
        <v>331</v>
      </c>
      <c r="H130" s="84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</row>
    <row r="131" spans="1:23" ht="14.25">
      <c r="A131" s="57"/>
      <c r="B131" s="82" t="s">
        <v>353</v>
      </c>
      <c r="C131" s="82"/>
      <c r="D131" s="143">
        <v>3465.78</v>
      </c>
      <c r="E131" s="152">
        <v>71.27</v>
      </c>
      <c r="F131" s="152"/>
      <c r="G131" s="57" t="s">
        <v>331</v>
      </c>
      <c r="H131" s="84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</row>
    <row r="132" spans="1:23" ht="14.25">
      <c r="A132" s="57"/>
      <c r="B132" s="82" t="s">
        <v>354</v>
      </c>
      <c r="C132" s="57"/>
      <c r="D132" s="143">
        <v>2373.53</v>
      </c>
      <c r="E132" s="61">
        <v>97.85</v>
      </c>
      <c r="F132" s="61"/>
      <c r="G132" s="57" t="s">
        <v>331</v>
      </c>
      <c r="H132" s="84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</row>
    <row r="133" spans="1:23" ht="14.25">
      <c r="A133" s="57"/>
      <c r="B133" s="82" t="s">
        <v>355</v>
      </c>
      <c r="C133" s="57"/>
      <c r="D133" s="143">
        <f>SUM(D109:D132)</f>
        <v>246564.52000000005</v>
      </c>
      <c r="E133" s="152"/>
      <c r="F133" s="152"/>
      <c r="G133" s="57" t="s">
        <v>331</v>
      </c>
      <c r="H133" s="84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</row>
    <row r="134" spans="1:23" ht="14.25">
      <c r="A134" s="57"/>
      <c r="B134" s="82" t="s">
        <v>356</v>
      </c>
      <c r="C134" s="57"/>
      <c r="D134" s="143">
        <f>D133</f>
        <v>246564.52000000005</v>
      </c>
      <c r="E134" s="152"/>
      <c r="F134" s="152"/>
      <c r="G134" s="57" t="s">
        <v>331</v>
      </c>
      <c r="H134" s="84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</row>
    <row r="135" spans="1:23" ht="14.25">
      <c r="A135" s="57"/>
      <c r="B135" s="82" t="s">
        <v>357</v>
      </c>
      <c r="C135" s="82"/>
      <c r="D135" s="143">
        <v>2114.06</v>
      </c>
      <c r="E135" s="152">
        <v>41.89</v>
      </c>
      <c r="F135" s="152"/>
      <c r="G135" s="57" t="s">
        <v>331</v>
      </c>
      <c r="H135" s="84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</row>
    <row r="136" spans="1:23" ht="14.25">
      <c r="A136" s="57"/>
      <c r="B136" s="82" t="s">
        <v>358</v>
      </c>
      <c r="C136" s="82"/>
      <c r="D136" s="143">
        <v>3075.88</v>
      </c>
      <c r="E136" s="152">
        <v>64.43</v>
      </c>
      <c r="F136" s="152"/>
      <c r="G136" s="57" t="s">
        <v>331</v>
      </c>
      <c r="H136" s="84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</row>
    <row r="137" spans="1:23" ht="28.5">
      <c r="A137" s="57"/>
      <c r="B137" s="82" t="s">
        <v>359</v>
      </c>
      <c r="C137" s="82"/>
      <c r="D137" s="143">
        <v>534.31</v>
      </c>
      <c r="E137" s="152">
        <v>52.67</v>
      </c>
      <c r="F137" s="152"/>
      <c r="G137" s="57" t="s">
        <v>331</v>
      </c>
      <c r="H137" s="84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</row>
    <row r="138" spans="1:23" ht="28.5">
      <c r="A138" s="57"/>
      <c r="B138" s="82" t="s">
        <v>360</v>
      </c>
      <c r="C138" s="82"/>
      <c r="D138" s="143">
        <v>5018</v>
      </c>
      <c r="E138" s="152">
        <v>27.34</v>
      </c>
      <c r="F138" s="152"/>
      <c r="G138" s="57" t="s">
        <v>331</v>
      </c>
      <c r="H138" s="84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</row>
    <row r="139" spans="1:23" ht="28.5">
      <c r="A139" s="57"/>
      <c r="B139" s="82" t="s">
        <v>361</v>
      </c>
      <c r="C139" s="82"/>
      <c r="D139" s="143">
        <v>5651.28</v>
      </c>
      <c r="E139" s="152">
        <v>72.38</v>
      </c>
      <c r="F139" s="152"/>
      <c r="G139" s="57" t="s">
        <v>331</v>
      </c>
      <c r="H139" s="84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</row>
    <row r="140" spans="1:23" ht="14.25">
      <c r="A140" s="57"/>
      <c r="B140" s="82" t="s">
        <v>362</v>
      </c>
      <c r="C140" s="82"/>
      <c r="D140" s="143">
        <v>1325.61</v>
      </c>
      <c r="E140" s="152">
        <v>43.65</v>
      </c>
      <c r="F140" s="152"/>
      <c r="G140" s="57" t="s">
        <v>331</v>
      </c>
      <c r="H140" s="84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</row>
    <row r="141" spans="1:23" ht="24.75" customHeight="1">
      <c r="A141" s="79"/>
      <c r="B141" s="80" t="s">
        <v>248</v>
      </c>
      <c r="C141" s="79"/>
      <c r="D141" s="67">
        <f>SUM(D134:D140)</f>
        <v>264283.66000000003</v>
      </c>
      <c r="E141" s="153">
        <f>SUM(E109:E140)</f>
        <v>2148.6400000000003</v>
      </c>
      <c r="F141" s="153"/>
      <c r="G141" s="79"/>
      <c r="H141" s="84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</row>
    <row r="142" spans="1:23" ht="24.75" customHeight="1">
      <c r="A142" s="79"/>
      <c r="B142" s="80"/>
      <c r="C142" s="79"/>
      <c r="D142" s="67"/>
      <c r="E142" s="153"/>
      <c r="F142" s="153"/>
      <c r="G142" s="79"/>
      <c r="H142" s="84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</row>
    <row r="143" spans="1:23" ht="24.75" customHeight="1">
      <c r="A143" s="79">
        <v>11</v>
      </c>
      <c r="B143" s="80" t="s">
        <v>329</v>
      </c>
      <c r="C143" s="79"/>
      <c r="D143" s="67"/>
      <c r="E143" s="153"/>
      <c r="F143" s="153"/>
      <c r="G143" s="79"/>
      <c r="H143" s="84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</row>
    <row r="144" spans="1:23" ht="28.5">
      <c r="A144" s="57"/>
      <c r="B144" s="82" t="s">
        <v>363</v>
      </c>
      <c r="C144" s="82"/>
      <c r="D144" s="143">
        <v>4577.94</v>
      </c>
      <c r="E144" s="152">
        <v>27.3</v>
      </c>
      <c r="F144" s="152"/>
      <c r="G144" s="83" t="s">
        <v>247</v>
      </c>
      <c r="H144" s="84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</row>
    <row r="145" spans="1:23" ht="28.5">
      <c r="A145" s="57"/>
      <c r="B145" s="82" t="s">
        <v>364</v>
      </c>
      <c r="C145" s="82"/>
      <c r="D145" s="143">
        <v>3570.8</v>
      </c>
      <c r="E145" s="61">
        <v>71.84</v>
      </c>
      <c r="F145" s="61"/>
      <c r="G145" s="83" t="s">
        <v>247</v>
      </c>
      <c r="H145" s="84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</row>
    <row r="146" spans="1:23" ht="28.5">
      <c r="A146" s="57"/>
      <c r="B146" s="82" t="s">
        <v>365</v>
      </c>
      <c r="C146" s="82"/>
      <c r="D146" s="143">
        <v>4046.86</v>
      </c>
      <c r="E146" s="152">
        <v>35.6</v>
      </c>
      <c r="F146" s="152"/>
      <c r="G146" s="83" t="s">
        <v>247</v>
      </c>
      <c r="H146" s="84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</row>
    <row r="147" spans="1:23" ht="28.5">
      <c r="A147" s="57"/>
      <c r="B147" s="82" t="s">
        <v>366</v>
      </c>
      <c r="C147" s="82"/>
      <c r="D147" s="143">
        <v>4301.35</v>
      </c>
      <c r="E147" s="152">
        <v>83.07</v>
      </c>
      <c r="F147" s="152"/>
      <c r="G147" s="83" t="s">
        <v>247</v>
      </c>
      <c r="H147" s="84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</row>
    <row r="148" spans="1:23" ht="28.5">
      <c r="A148" s="57"/>
      <c r="B148" s="82" t="s">
        <v>367</v>
      </c>
      <c r="C148" s="82"/>
      <c r="D148" s="143">
        <v>4651.54</v>
      </c>
      <c r="E148" s="152">
        <v>58.41</v>
      </c>
      <c r="F148" s="152"/>
      <c r="G148" s="83" t="s">
        <v>247</v>
      </c>
      <c r="H148" s="84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</row>
    <row r="149" spans="1:23" ht="14.25">
      <c r="A149" s="57"/>
      <c r="B149" s="82" t="s">
        <v>368</v>
      </c>
      <c r="C149" s="82"/>
      <c r="D149" s="143">
        <v>9409.1</v>
      </c>
      <c r="E149" s="152">
        <v>81</v>
      </c>
      <c r="F149" s="152"/>
      <c r="G149" s="83" t="s">
        <v>247</v>
      </c>
      <c r="H149" s="84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</row>
    <row r="150" spans="1:23" ht="14.25">
      <c r="A150" s="57"/>
      <c r="B150" s="82" t="s">
        <v>369</v>
      </c>
      <c r="C150" s="82"/>
      <c r="D150" s="143">
        <v>4839.12</v>
      </c>
      <c r="E150" s="152">
        <v>43.18</v>
      </c>
      <c r="F150" s="152"/>
      <c r="G150" s="83" t="s">
        <v>247</v>
      </c>
      <c r="H150" s="84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</row>
    <row r="151" spans="1:23" ht="28.5">
      <c r="A151" s="57"/>
      <c r="B151" s="82" t="s">
        <v>370</v>
      </c>
      <c r="C151" s="82"/>
      <c r="D151" s="143">
        <v>4944.15</v>
      </c>
      <c r="E151" s="152">
        <v>29.7</v>
      </c>
      <c r="F151" s="152"/>
      <c r="G151" s="83" t="s">
        <v>247</v>
      </c>
      <c r="H151" s="84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</row>
    <row r="152" spans="1:23" ht="28.5">
      <c r="A152" s="57"/>
      <c r="B152" s="82" t="s">
        <v>371</v>
      </c>
      <c r="C152" s="82"/>
      <c r="D152" s="143">
        <v>19780</v>
      </c>
      <c r="E152" s="152">
        <v>101.25</v>
      </c>
      <c r="F152" s="152"/>
      <c r="G152" s="83" t="s">
        <v>247</v>
      </c>
      <c r="H152" s="84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</row>
    <row r="153" spans="1:23" ht="28.5">
      <c r="A153" s="57"/>
      <c r="B153" s="82" t="s">
        <v>372</v>
      </c>
      <c r="C153" s="82"/>
      <c r="D153" s="143">
        <v>2746.68</v>
      </c>
      <c r="E153" s="152">
        <v>50.31</v>
      </c>
      <c r="F153" s="152"/>
      <c r="G153" s="83" t="s">
        <v>247</v>
      </c>
      <c r="H153" s="84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</row>
    <row r="154" spans="1:23" ht="14.25">
      <c r="A154" s="57"/>
      <c r="B154" s="82" t="s">
        <v>373</v>
      </c>
      <c r="C154" s="82"/>
      <c r="D154" s="143">
        <v>26601.69</v>
      </c>
      <c r="E154" s="152">
        <v>57</v>
      </c>
      <c r="F154" s="152"/>
      <c r="G154" s="83" t="s">
        <v>247</v>
      </c>
      <c r="H154" s="84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</row>
    <row r="155" spans="1:23" ht="14.25">
      <c r="A155" s="57"/>
      <c r="B155" s="82" t="s">
        <v>374</v>
      </c>
      <c r="C155" s="82"/>
      <c r="D155" s="143">
        <v>2302.58</v>
      </c>
      <c r="E155" s="152">
        <v>123.25</v>
      </c>
      <c r="F155" s="152"/>
      <c r="G155" s="83" t="s">
        <v>247</v>
      </c>
      <c r="H155" s="84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</row>
    <row r="156" spans="1:23" ht="28.5">
      <c r="A156" s="57"/>
      <c r="B156" s="82" t="s">
        <v>375</v>
      </c>
      <c r="C156" s="82"/>
      <c r="D156" s="143">
        <v>7439.72</v>
      </c>
      <c r="E156" s="152">
        <v>77.03</v>
      </c>
      <c r="F156" s="152"/>
      <c r="G156" s="83" t="s">
        <v>247</v>
      </c>
      <c r="H156" s="84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</row>
    <row r="157" spans="1:23" ht="14.25">
      <c r="A157" s="57"/>
      <c r="B157" s="82" t="s">
        <v>376</v>
      </c>
      <c r="C157" s="82"/>
      <c r="D157" s="143">
        <v>9156.07</v>
      </c>
      <c r="E157" s="152">
        <v>104.72</v>
      </c>
      <c r="F157" s="152"/>
      <c r="G157" s="83" t="s">
        <v>247</v>
      </c>
      <c r="H157" s="84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</row>
    <row r="158" spans="1:23" ht="28.5">
      <c r="A158" s="57"/>
      <c r="B158" s="82" t="s">
        <v>377</v>
      </c>
      <c r="C158" s="82"/>
      <c r="D158" s="143">
        <v>35</v>
      </c>
      <c r="E158" s="152">
        <v>16.69</v>
      </c>
      <c r="F158" s="152"/>
      <c r="G158" s="83" t="s">
        <v>247</v>
      </c>
      <c r="H158" s="84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</row>
    <row r="159" spans="1:23" ht="28.5">
      <c r="A159" s="57"/>
      <c r="B159" s="82" t="s">
        <v>378</v>
      </c>
      <c r="C159" s="82"/>
      <c r="D159" s="143">
        <v>125.96</v>
      </c>
      <c r="E159" s="152">
        <v>54.17</v>
      </c>
      <c r="F159" s="152"/>
      <c r="G159" s="83" t="s">
        <v>247</v>
      </c>
      <c r="H159" s="84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</row>
    <row r="160" spans="1:23" ht="28.5">
      <c r="A160" s="57"/>
      <c r="B160" s="82" t="s">
        <v>379</v>
      </c>
      <c r="C160" s="82"/>
      <c r="D160" s="143">
        <v>69.99</v>
      </c>
      <c r="E160" s="152">
        <v>27.34</v>
      </c>
      <c r="F160" s="152"/>
      <c r="G160" s="83" t="s">
        <v>247</v>
      </c>
      <c r="H160" s="84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</row>
    <row r="161" spans="1:23" ht="14.25">
      <c r="A161" s="57"/>
      <c r="B161" s="82" t="s">
        <v>380</v>
      </c>
      <c r="C161" s="57"/>
      <c r="D161" s="143">
        <v>64.6</v>
      </c>
      <c r="E161" s="152">
        <v>11.93</v>
      </c>
      <c r="F161" s="152"/>
      <c r="G161" s="83" t="s">
        <v>247</v>
      </c>
      <c r="H161" s="84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</row>
    <row r="162" spans="1:23" ht="28.5">
      <c r="A162" s="57"/>
      <c r="B162" s="82" t="s">
        <v>381</v>
      </c>
      <c r="C162" s="82"/>
      <c r="D162" s="143">
        <v>109.38</v>
      </c>
      <c r="E162" s="61">
        <v>200.62</v>
      </c>
      <c r="F162" s="61"/>
      <c r="G162" s="83" t="s">
        <v>247</v>
      </c>
      <c r="H162" s="84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</row>
    <row r="163" spans="1:23" ht="28.5">
      <c r="A163" s="57"/>
      <c r="B163" s="82" t="s">
        <v>382</v>
      </c>
      <c r="C163" s="82"/>
      <c r="D163" s="143">
        <v>39.76</v>
      </c>
      <c r="E163" s="61">
        <v>18.14</v>
      </c>
      <c r="F163" s="61"/>
      <c r="G163" s="83" t="s">
        <v>247</v>
      </c>
      <c r="H163" s="84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</row>
    <row r="164" spans="1:23" ht="28.5">
      <c r="A164" s="57"/>
      <c r="B164" s="82" t="s">
        <v>383</v>
      </c>
      <c r="C164" s="82"/>
      <c r="D164" s="143">
        <v>161.54</v>
      </c>
      <c r="E164" s="152">
        <v>73.37</v>
      </c>
      <c r="F164" s="152"/>
      <c r="G164" s="83" t="s">
        <v>247</v>
      </c>
      <c r="H164" s="84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</row>
    <row r="165" spans="1:23" ht="14.25">
      <c r="A165" s="57"/>
      <c r="B165" s="82" t="s">
        <v>384</v>
      </c>
      <c r="C165" s="82"/>
      <c r="D165" s="143">
        <v>83.4</v>
      </c>
      <c r="E165" s="152">
        <v>73.37</v>
      </c>
      <c r="F165" s="152"/>
      <c r="G165" s="83" t="s">
        <v>247</v>
      </c>
      <c r="H165" s="84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</row>
    <row r="166" spans="1:23" ht="14.25">
      <c r="A166" s="57"/>
      <c r="B166" s="82" t="s">
        <v>385</v>
      </c>
      <c r="C166" s="82"/>
      <c r="D166" s="143">
        <v>67.68</v>
      </c>
      <c r="E166" s="152">
        <v>20.82</v>
      </c>
      <c r="F166" s="152"/>
      <c r="G166" s="83" t="s">
        <v>247</v>
      </c>
      <c r="H166" s="84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</row>
    <row r="167" spans="1:23" ht="28.5">
      <c r="A167" s="57"/>
      <c r="B167" s="82" t="s">
        <v>386</v>
      </c>
      <c r="C167" s="82"/>
      <c r="D167" s="143">
        <v>112.19</v>
      </c>
      <c r="E167" s="152">
        <v>44.52</v>
      </c>
      <c r="F167" s="152"/>
      <c r="G167" s="83" t="s">
        <v>247</v>
      </c>
      <c r="H167" s="84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</row>
    <row r="168" spans="1:23" ht="14.25">
      <c r="A168" s="57"/>
      <c r="B168" s="82" t="s">
        <v>387</v>
      </c>
      <c r="C168" s="82"/>
      <c r="D168" s="143">
        <v>16</v>
      </c>
      <c r="E168" s="152">
        <v>13</v>
      </c>
      <c r="F168" s="152"/>
      <c r="G168" s="83" t="s">
        <v>247</v>
      </c>
      <c r="H168" s="84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</row>
    <row r="169" spans="1:23" ht="28.5">
      <c r="A169" s="57"/>
      <c r="B169" s="82" t="s">
        <v>388</v>
      </c>
      <c r="C169" s="82"/>
      <c r="D169" s="143">
        <v>39.15</v>
      </c>
      <c r="E169" s="152">
        <v>14.85</v>
      </c>
      <c r="F169" s="152"/>
      <c r="G169" s="83" t="s">
        <v>247</v>
      </c>
      <c r="H169" s="84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</row>
    <row r="170" spans="1:23" ht="24.75" customHeight="1">
      <c r="A170" s="79"/>
      <c r="B170" s="80" t="s">
        <v>248</v>
      </c>
      <c r="C170" s="79"/>
      <c r="D170" s="67">
        <f>SUM(D144:D169)</f>
        <v>109292.25</v>
      </c>
      <c r="E170" s="150">
        <f>SUM(E144:E169)</f>
        <v>1512.4800000000002</v>
      </c>
      <c r="F170" s="150"/>
      <c r="G170" s="85"/>
      <c r="H170" s="84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</row>
    <row r="171" spans="1:23" ht="24.75" customHeight="1">
      <c r="A171" s="79"/>
      <c r="B171" s="80"/>
      <c r="C171" s="79"/>
      <c r="D171" s="67"/>
      <c r="E171" s="150"/>
      <c r="F171" s="150"/>
      <c r="G171" s="85"/>
      <c r="H171" s="84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</row>
    <row r="172" spans="1:23" ht="24.75" customHeight="1">
      <c r="A172" s="79">
        <v>12</v>
      </c>
      <c r="B172" s="80" t="s">
        <v>329</v>
      </c>
      <c r="C172" s="79"/>
      <c r="D172" s="67"/>
      <c r="E172" s="153"/>
      <c r="F172" s="153"/>
      <c r="G172" s="79"/>
      <c r="H172" s="84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</row>
    <row r="173" spans="1:23" ht="28.5">
      <c r="A173" s="57"/>
      <c r="B173" s="82" t="s">
        <v>389</v>
      </c>
      <c r="C173" s="82"/>
      <c r="D173" s="143">
        <v>5462.9</v>
      </c>
      <c r="E173" s="152">
        <v>72.38</v>
      </c>
      <c r="F173" s="152"/>
      <c r="G173" s="83" t="s">
        <v>247</v>
      </c>
      <c r="H173" s="84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</row>
    <row r="174" spans="1:23" ht="28.5">
      <c r="A174" s="57"/>
      <c r="B174" s="82" t="s">
        <v>390</v>
      </c>
      <c r="C174" s="82"/>
      <c r="D174" s="143">
        <v>4959</v>
      </c>
      <c r="E174" s="152">
        <v>47.25</v>
      </c>
      <c r="F174" s="152"/>
      <c r="G174" s="83" t="s">
        <v>247</v>
      </c>
      <c r="H174" s="84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</row>
    <row r="175" spans="1:23" ht="14.25">
      <c r="A175" s="57"/>
      <c r="B175" s="82" t="s">
        <v>391</v>
      </c>
      <c r="C175" s="82"/>
      <c r="D175" s="143">
        <v>8088.32</v>
      </c>
      <c r="E175" s="152">
        <v>103.01</v>
      </c>
      <c r="F175" s="152"/>
      <c r="G175" s="83" t="s">
        <v>247</v>
      </c>
      <c r="H175" s="84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</row>
    <row r="176" spans="1:23" ht="28.5">
      <c r="A176" s="57"/>
      <c r="B176" s="82" t="s">
        <v>392</v>
      </c>
      <c r="C176" s="82"/>
      <c r="D176" s="143">
        <v>8100</v>
      </c>
      <c r="E176" s="152">
        <v>33</v>
      </c>
      <c r="F176" s="152"/>
      <c r="G176" s="83" t="s">
        <v>247</v>
      </c>
      <c r="H176" s="84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</row>
    <row r="177" spans="1:23" ht="24.75" customHeight="1">
      <c r="A177" s="57"/>
      <c r="B177" s="82" t="s">
        <v>393</v>
      </c>
      <c r="C177" s="82"/>
      <c r="D177" s="143">
        <v>128.83</v>
      </c>
      <c r="E177" s="152">
        <v>38.25</v>
      </c>
      <c r="F177" s="152"/>
      <c r="G177" s="83" t="s">
        <v>247</v>
      </c>
      <c r="H177" s="84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</row>
    <row r="178" spans="1:23" ht="28.5">
      <c r="A178" s="57"/>
      <c r="B178" s="82" t="s">
        <v>394</v>
      </c>
      <c r="C178" s="82"/>
      <c r="D178" s="143">
        <v>80.21</v>
      </c>
      <c r="E178" s="152">
        <v>15.5</v>
      </c>
      <c r="F178" s="152"/>
      <c r="G178" s="83" t="s">
        <v>247</v>
      </c>
      <c r="H178" s="84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</row>
    <row r="179" spans="1:23" ht="28.5">
      <c r="A179" s="57"/>
      <c r="B179" s="82" t="s">
        <v>395</v>
      </c>
      <c r="C179" s="82"/>
      <c r="D179" s="143">
        <v>165.77</v>
      </c>
      <c r="E179" s="152">
        <v>53.7</v>
      </c>
      <c r="F179" s="152"/>
      <c r="G179" s="83" t="s">
        <v>247</v>
      </c>
      <c r="H179" s="84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</row>
    <row r="180" spans="1:23" ht="24.75" customHeight="1">
      <c r="A180" s="79"/>
      <c r="B180" s="80" t="s">
        <v>23</v>
      </c>
      <c r="C180" s="79"/>
      <c r="D180" s="67">
        <f>SUM(D173:D179)</f>
        <v>26985.030000000002</v>
      </c>
      <c r="E180" s="150">
        <f>SUM(E173:E179)</f>
        <v>363.09</v>
      </c>
      <c r="F180" s="150"/>
      <c r="G180" s="79"/>
      <c r="H180" s="84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</row>
    <row r="181" spans="1:23" ht="24.75" customHeight="1">
      <c r="A181" s="79"/>
      <c r="B181" s="80"/>
      <c r="C181" s="79"/>
      <c r="D181" s="67"/>
      <c r="E181" s="150"/>
      <c r="F181" s="150"/>
      <c r="G181" s="79"/>
      <c r="H181" s="84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</row>
    <row r="182" spans="1:23" ht="53.25" customHeight="1">
      <c r="A182" s="79">
        <v>13</v>
      </c>
      <c r="B182" s="80" t="s">
        <v>396</v>
      </c>
      <c r="C182" s="79"/>
      <c r="D182" s="67"/>
      <c r="E182" s="153"/>
      <c r="F182" s="153"/>
      <c r="G182" s="79"/>
      <c r="H182" s="84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</row>
    <row r="183" spans="1:23" ht="42.75">
      <c r="A183" s="82"/>
      <c r="B183" s="82" t="s">
        <v>397</v>
      </c>
      <c r="C183" s="82"/>
      <c r="D183" s="143">
        <v>258234.01</v>
      </c>
      <c r="E183" s="61">
        <v>184.21</v>
      </c>
      <c r="F183" s="61"/>
      <c r="G183" s="91" t="s">
        <v>247</v>
      </c>
      <c r="H183" s="84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</row>
    <row r="184" spans="1:23" ht="28.5">
      <c r="A184" s="57"/>
      <c r="B184" s="82" t="s">
        <v>398</v>
      </c>
      <c r="C184" s="82"/>
      <c r="D184" s="143">
        <v>25802.86</v>
      </c>
      <c r="E184" s="152">
        <v>135.75</v>
      </c>
      <c r="F184" s="152"/>
      <c r="G184" s="91" t="s">
        <v>247</v>
      </c>
      <c r="H184" s="84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</row>
    <row r="185" spans="1:23" ht="14.25">
      <c r="A185" s="57"/>
      <c r="B185" s="82" t="s">
        <v>399</v>
      </c>
      <c r="C185" s="82"/>
      <c r="D185" s="143">
        <v>3837.76</v>
      </c>
      <c r="E185" s="152">
        <v>38.39</v>
      </c>
      <c r="F185" s="152"/>
      <c r="G185" s="91" t="s">
        <v>247</v>
      </c>
      <c r="H185" s="84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</row>
    <row r="186" spans="1:23" ht="14.25">
      <c r="A186" s="57"/>
      <c r="B186" s="82" t="s">
        <v>400</v>
      </c>
      <c r="C186" s="57"/>
      <c r="D186" s="143">
        <v>25656.92</v>
      </c>
      <c r="E186" s="152">
        <v>120.87</v>
      </c>
      <c r="F186" s="152"/>
      <c r="G186" s="91" t="s">
        <v>247</v>
      </c>
      <c r="H186" s="84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</row>
    <row r="187" spans="1:23" ht="28.5">
      <c r="A187" s="57"/>
      <c r="B187" s="82" t="s">
        <v>401</v>
      </c>
      <c r="C187" s="82"/>
      <c r="D187" s="143">
        <v>22179.56</v>
      </c>
      <c r="E187" s="152">
        <v>45.68</v>
      </c>
      <c r="F187" s="152"/>
      <c r="G187" s="91" t="s">
        <v>247</v>
      </c>
      <c r="H187" s="84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</row>
    <row r="188" spans="1:23" ht="14.25">
      <c r="A188" s="57"/>
      <c r="B188" s="82" t="s">
        <v>402</v>
      </c>
      <c r="C188" s="82"/>
      <c r="D188" s="143">
        <v>22183.58</v>
      </c>
      <c r="E188" s="152">
        <v>110.52</v>
      </c>
      <c r="F188" s="152"/>
      <c r="G188" s="91" t="s">
        <v>247</v>
      </c>
      <c r="H188" s="84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</row>
    <row r="189" spans="1:23" ht="28.5">
      <c r="A189" s="57"/>
      <c r="B189" s="82" t="s">
        <v>403</v>
      </c>
      <c r="C189" s="82"/>
      <c r="D189" s="143">
        <v>564.93</v>
      </c>
      <c r="E189" s="152">
        <v>49.48</v>
      </c>
      <c r="F189" s="152"/>
      <c r="G189" s="91" t="s">
        <v>247</v>
      </c>
      <c r="H189" s="84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</row>
    <row r="190" spans="1:23" ht="28.5">
      <c r="A190" s="57"/>
      <c r="B190" s="82" t="s">
        <v>404</v>
      </c>
      <c r="C190" s="82"/>
      <c r="D190" s="143">
        <v>20031.1</v>
      </c>
      <c r="E190" s="152">
        <v>56.5</v>
      </c>
      <c r="F190" s="152"/>
      <c r="G190" s="91" t="s">
        <v>247</v>
      </c>
      <c r="H190" s="84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</row>
    <row r="191" spans="1:23" ht="28.5">
      <c r="A191" s="57"/>
      <c r="B191" s="82" t="s">
        <v>405</v>
      </c>
      <c r="C191" s="82"/>
      <c r="D191" s="143">
        <v>3145.3</v>
      </c>
      <c r="E191" s="150"/>
      <c r="F191" s="150"/>
      <c r="G191" s="91"/>
      <c r="H191" s="84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</row>
    <row r="192" spans="1:23" ht="28.5">
      <c r="A192" s="57"/>
      <c r="B192" s="82" t="s">
        <v>407</v>
      </c>
      <c r="C192" s="82"/>
      <c r="D192" s="143">
        <v>11528.11</v>
      </c>
      <c r="E192" s="152">
        <v>31.5</v>
      </c>
      <c r="F192" s="152"/>
      <c r="G192" s="91" t="s">
        <v>247</v>
      </c>
      <c r="H192" s="84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</row>
    <row r="193" spans="1:23" ht="28.5">
      <c r="A193" s="57"/>
      <c r="B193" s="82" t="s">
        <v>408</v>
      </c>
      <c r="C193" s="82"/>
      <c r="D193" s="143">
        <v>56412.32</v>
      </c>
      <c r="E193" s="152">
        <v>56.08</v>
      </c>
      <c r="F193" s="152"/>
      <c r="G193" s="91" t="s">
        <v>247</v>
      </c>
      <c r="H193" s="84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</row>
    <row r="194" spans="1:23" ht="14.25">
      <c r="A194" s="57"/>
      <c r="B194" s="82" t="s">
        <v>409</v>
      </c>
      <c r="C194" s="82"/>
      <c r="D194" s="143">
        <v>40908.81</v>
      </c>
      <c r="E194" s="152">
        <v>31.1</v>
      </c>
      <c r="F194" s="152"/>
      <c r="G194" s="91" t="s">
        <v>247</v>
      </c>
      <c r="H194" s="84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</row>
    <row r="195" spans="1:23" ht="14.25">
      <c r="A195" s="57"/>
      <c r="B195" s="82" t="s">
        <v>410</v>
      </c>
      <c r="C195" s="82"/>
      <c r="D195" s="143">
        <v>69221.83</v>
      </c>
      <c r="E195" s="152">
        <v>46.6</v>
      </c>
      <c r="F195" s="152"/>
      <c r="G195" s="91" t="s">
        <v>247</v>
      </c>
      <c r="H195" s="84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</row>
    <row r="196" spans="1:23" ht="14.25">
      <c r="A196" s="57"/>
      <c r="B196" s="82" t="s">
        <v>411</v>
      </c>
      <c r="C196" s="82"/>
      <c r="D196" s="143">
        <v>88845.25</v>
      </c>
      <c r="E196" s="152">
        <v>31</v>
      </c>
      <c r="F196" s="152"/>
      <c r="G196" s="91" t="s">
        <v>247</v>
      </c>
      <c r="H196" s="84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</row>
    <row r="197" spans="1:23" ht="42.75">
      <c r="A197" s="82"/>
      <c r="B197" s="82" t="s">
        <v>412</v>
      </c>
      <c r="C197" s="82"/>
      <c r="D197" s="143">
        <v>88463.33</v>
      </c>
      <c r="E197" s="152">
        <v>58.62</v>
      </c>
      <c r="F197" s="152"/>
      <c r="G197" s="91" t="s">
        <v>247</v>
      </c>
      <c r="H197" s="84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</row>
    <row r="198" spans="1:23" ht="24.75" customHeight="1">
      <c r="A198" s="79"/>
      <c r="B198" s="80" t="s">
        <v>23</v>
      </c>
      <c r="C198" s="79"/>
      <c r="D198" s="67">
        <f>SUM(D183:D197)</f>
        <v>737015.6699999999</v>
      </c>
      <c r="E198" s="150">
        <f>SUM(E183:E197)</f>
        <v>996.3000000000001</v>
      </c>
      <c r="F198" s="150"/>
      <c r="G198" s="85"/>
      <c r="H198" s="84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</row>
    <row r="199" spans="1:23" ht="24.75" customHeight="1">
      <c r="A199" s="79"/>
      <c r="B199" s="80"/>
      <c r="C199" s="79"/>
      <c r="D199" s="67"/>
      <c r="E199" s="150"/>
      <c r="F199" s="150"/>
      <c r="G199" s="85"/>
      <c r="H199" s="84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</row>
    <row r="200" spans="1:23" ht="28.5">
      <c r="A200" s="79">
        <v>14</v>
      </c>
      <c r="B200" s="80" t="s">
        <v>413</v>
      </c>
      <c r="C200" s="79"/>
      <c r="D200" s="67"/>
      <c r="E200" s="153"/>
      <c r="F200" s="153"/>
      <c r="G200" s="79"/>
      <c r="H200" s="84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</row>
    <row r="201" spans="1:23" ht="33.75" customHeight="1">
      <c r="A201" s="57"/>
      <c r="B201" s="82" t="s">
        <v>414</v>
      </c>
      <c r="C201" s="82"/>
      <c r="D201" s="143">
        <v>8936.6</v>
      </c>
      <c r="E201" s="152">
        <v>42.53</v>
      </c>
      <c r="F201" s="152"/>
      <c r="G201" s="83" t="s">
        <v>247</v>
      </c>
      <c r="H201" s="84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</row>
    <row r="202" spans="1:23" ht="24.75" customHeight="1">
      <c r="A202" s="79"/>
      <c r="B202" s="80" t="s">
        <v>23</v>
      </c>
      <c r="C202" s="79"/>
      <c r="D202" s="67">
        <f>SUM(D201:D201)</f>
        <v>8936.6</v>
      </c>
      <c r="E202" s="150">
        <f>SUM(E201:E201)</f>
        <v>42.53</v>
      </c>
      <c r="F202" s="150"/>
      <c r="G202" s="85"/>
      <c r="H202" s="84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</row>
    <row r="203" spans="1:23" ht="24.75" customHeight="1">
      <c r="A203" s="79"/>
      <c r="B203" s="80"/>
      <c r="C203" s="79"/>
      <c r="D203" s="67"/>
      <c r="E203" s="150"/>
      <c r="F203" s="150"/>
      <c r="G203" s="85"/>
      <c r="H203" s="84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</row>
    <row r="204" spans="1:23" ht="24.75" customHeight="1">
      <c r="A204" s="79">
        <v>15</v>
      </c>
      <c r="B204" s="80" t="s">
        <v>415</v>
      </c>
      <c r="C204" s="79"/>
      <c r="D204" s="67"/>
      <c r="E204" s="153"/>
      <c r="F204" s="153"/>
      <c r="G204" s="79"/>
      <c r="H204" s="84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</row>
    <row r="205" spans="1:23" ht="24.75" customHeight="1">
      <c r="A205" s="57"/>
      <c r="B205" s="82"/>
      <c r="C205" s="57"/>
      <c r="D205" s="140"/>
      <c r="E205" s="151"/>
      <c r="F205" s="151"/>
      <c r="G205" s="82"/>
      <c r="H205" s="84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</row>
    <row r="206" spans="1:23" ht="28.5">
      <c r="A206" s="57"/>
      <c r="B206" s="82" t="s">
        <v>416</v>
      </c>
      <c r="C206" s="82"/>
      <c r="D206" s="143">
        <v>25363.12</v>
      </c>
      <c r="E206" s="149">
        <v>57.7</v>
      </c>
      <c r="F206" s="149"/>
      <c r="G206" s="57" t="s">
        <v>247</v>
      </c>
      <c r="H206" s="84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</row>
    <row r="207" spans="1:23" ht="24.75" customHeight="1">
      <c r="A207" s="79"/>
      <c r="B207" s="80" t="s">
        <v>271</v>
      </c>
      <c r="C207" s="79"/>
      <c r="D207" s="67">
        <f>SUM(D206:D206)</f>
        <v>25363.12</v>
      </c>
      <c r="E207" s="153">
        <f>SUM(E206:E206)</f>
        <v>57.7</v>
      </c>
      <c r="F207" s="153"/>
      <c r="G207" s="79"/>
      <c r="H207" s="84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</row>
    <row r="208" spans="1:23" ht="24.75" customHeight="1">
      <c r="A208" s="79"/>
      <c r="B208" s="80"/>
      <c r="C208" s="79"/>
      <c r="D208" s="67"/>
      <c r="E208" s="153"/>
      <c r="F208" s="153"/>
      <c r="G208" s="79"/>
      <c r="H208" s="84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</row>
    <row r="209" spans="1:23" ht="24.75" customHeight="1">
      <c r="A209" s="79">
        <v>16</v>
      </c>
      <c r="B209" s="80" t="s">
        <v>417</v>
      </c>
      <c r="C209" s="79"/>
      <c r="D209" s="67"/>
      <c r="E209" s="153"/>
      <c r="F209" s="153"/>
      <c r="G209" s="79"/>
      <c r="H209" s="84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</row>
    <row r="210" spans="1:23" ht="24.75" customHeight="1">
      <c r="A210" s="57"/>
      <c r="B210" s="201" t="s">
        <v>418</v>
      </c>
      <c r="C210" s="57"/>
      <c r="D210" s="204">
        <v>13225.12</v>
      </c>
      <c r="E210" s="203">
        <v>64.43</v>
      </c>
      <c r="F210" s="152"/>
      <c r="G210" s="83" t="s">
        <v>247</v>
      </c>
      <c r="H210" s="84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</row>
    <row r="211" spans="1:23" ht="24.75" customHeight="1">
      <c r="A211" s="57"/>
      <c r="B211" s="201" t="s">
        <v>419</v>
      </c>
      <c r="C211" s="57"/>
      <c r="D211" s="204">
        <v>63257.28</v>
      </c>
      <c r="E211" s="203">
        <v>238.88</v>
      </c>
      <c r="F211" s="152"/>
      <c r="G211" s="83" t="s">
        <v>247</v>
      </c>
      <c r="H211" s="84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</row>
    <row r="212" spans="1:23" ht="24.75" customHeight="1">
      <c r="A212" s="57"/>
      <c r="B212" s="201" t="s">
        <v>420</v>
      </c>
      <c r="C212" s="57"/>
      <c r="D212" s="204">
        <v>36729.89</v>
      </c>
      <c r="E212" s="203">
        <v>171.63</v>
      </c>
      <c r="F212" s="152"/>
      <c r="G212" s="83" t="s">
        <v>247</v>
      </c>
      <c r="H212" s="84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</row>
    <row r="213" spans="1:23" ht="24.75" customHeight="1">
      <c r="A213" s="57"/>
      <c r="B213" s="201" t="s">
        <v>421</v>
      </c>
      <c r="C213" s="57"/>
      <c r="D213" s="204">
        <v>26194.59</v>
      </c>
      <c r="E213" s="203">
        <v>187.39</v>
      </c>
      <c r="F213" s="152"/>
      <c r="G213" s="83" t="s">
        <v>247</v>
      </c>
      <c r="H213" s="84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</row>
    <row r="214" spans="1:23" ht="24.75" customHeight="1">
      <c r="A214" s="57"/>
      <c r="B214" s="201" t="s">
        <v>422</v>
      </c>
      <c r="C214" s="57"/>
      <c r="D214" s="204">
        <v>41019.2</v>
      </c>
      <c r="E214" s="203">
        <v>199.48</v>
      </c>
      <c r="F214" s="152"/>
      <c r="G214" s="83" t="s">
        <v>247</v>
      </c>
      <c r="H214" s="84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</row>
    <row r="215" spans="1:23" ht="28.5">
      <c r="A215" s="57"/>
      <c r="B215" s="202" t="s">
        <v>423</v>
      </c>
      <c r="C215" s="82"/>
      <c r="D215" s="204">
        <v>75204.75</v>
      </c>
      <c r="E215" s="203">
        <v>416.17</v>
      </c>
      <c r="F215" s="152"/>
      <c r="G215" s="83" t="s">
        <v>247</v>
      </c>
      <c r="H215" s="84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</row>
    <row r="216" spans="1:23" ht="28.5">
      <c r="A216" s="57"/>
      <c r="B216" s="202" t="s">
        <v>424</v>
      </c>
      <c r="C216" s="82"/>
      <c r="D216" s="204">
        <v>80228.74</v>
      </c>
      <c r="E216" s="203">
        <v>305.19</v>
      </c>
      <c r="F216" s="152"/>
      <c r="G216" s="83" t="s">
        <v>247</v>
      </c>
      <c r="H216" s="84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</row>
    <row r="217" spans="1:23" ht="28.5">
      <c r="A217" s="57"/>
      <c r="B217" s="202" t="s">
        <v>425</v>
      </c>
      <c r="C217" s="82"/>
      <c r="D217" s="204">
        <v>10322.39</v>
      </c>
      <c r="E217" s="203">
        <v>79.65</v>
      </c>
      <c r="F217" s="152"/>
      <c r="G217" s="83" t="s">
        <v>247</v>
      </c>
      <c r="H217" s="84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</row>
    <row r="218" spans="1:23" ht="28.5">
      <c r="A218" s="57"/>
      <c r="B218" s="202" t="s">
        <v>426</v>
      </c>
      <c r="C218" s="82"/>
      <c r="D218" s="204">
        <v>20515.12</v>
      </c>
      <c r="E218" s="203">
        <v>149.18</v>
      </c>
      <c r="F218" s="152"/>
      <c r="G218" s="83" t="s">
        <v>247</v>
      </c>
      <c r="H218" s="84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</row>
    <row r="219" spans="1:23" ht="42.75">
      <c r="A219" s="57"/>
      <c r="B219" s="202" t="s">
        <v>427</v>
      </c>
      <c r="C219" s="82"/>
      <c r="D219" s="204">
        <v>20203.38</v>
      </c>
      <c r="E219" s="203">
        <v>352.2</v>
      </c>
      <c r="F219" s="152"/>
      <c r="G219" s="83" t="s">
        <v>247</v>
      </c>
      <c r="H219" s="84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</row>
    <row r="220" spans="1:23" ht="28.5">
      <c r="A220" s="57"/>
      <c r="B220" s="202" t="s">
        <v>428</v>
      </c>
      <c r="C220" s="82"/>
      <c r="D220" s="204">
        <v>77268.54</v>
      </c>
      <c r="E220" s="203">
        <v>194.78</v>
      </c>
      <c r="F220" s="152"/>
      <c r="G220" s="83" t="s">
        <v>247</v>
      </c>
      <c r="H220" s="84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</row>
    <row r="221" spans="1:23" ht="28.5">
      <c r="A221" s="57"/>
      <c r="B221" s="202" t="s">
        <v>429</v>
      </c>
      <c r="C221" s="82"/>
      <c r="D221" s="204">
        <v>22463.23</v>
      </c>
      <c r="E221" s="203">
        <v>150.4</v>
      </c>
      <c r="F221" s="152"/>
      <c r="G221" s="83" t="s">
        <v>247</v>
      </c>
      <c r="H221" s="84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</row>
    <row r="222" spans="1:23" ht="28.5">
      <c r="A222" s="57"/>
      <c r="B222" s="214" t="s">
        <v>430</v>
      </c>
      <c r="C222" s="82"/>
      <c r="D222" s="204">
        <v>13149.26</v>
      </c>
      <c r="E222" s="203">
        <v>282.4</v>
      </c>
      <c r="F222" s="152"/>
      <c r="G222" s="83" t="s">
        <v>247</v>
      </c>
      <c r="H222" s="84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</row>
    <row r="223" spans="1:23" ht="14.25">
      <c r="A223" s="57"/>
      <c r="B223" s="202" t="s">
        <v>431</v>
      </c>
      <c r="C223" s="82"/>
      <c r="D223" s="204">
        <v>18872.76</v>
      </c>
      <c r="E223" s="203">
        <v>130.2</v>
      </c>
      <c r="F223" s="152"/>
      <c r="G223" s="83" t="s">
        <v>247</v>
      </c>
      <c r="H223" s="84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</row>
    <row r="224" spans="1:23" ht="14.25">
      <c r="A224" s="57"/>
      <c r="B224" s="201" t="s">
        <v>432</v>
      </c>
      <c r="C224" s="57"/>
      <c r="D224" s="204">
        <v>21763.13</v>
      </c>
      <c r="E224" s="203">
        <v>91.35</v>
      </c>
      <c r="F224" s="152"/>
      <c r="G224" s="83" t="s">
        <v>247</v>
      </c>
      <c r="H224" s="84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</row>
    <row r="225" spans="1:23" ht="28.5">
      <c r="A225" s="57"/>
      <c r="B225" s="202" t="s">
        <v>433</v>
      </c>
      <c r="C225" s="82"/>
      <c r="D225" s="204">
        <v>14432.76</v>
      </c>
      <c r="E225" s="203">
        <v>113.25</v>
      </c>
      <c r="F225" s="152"/>
      <c r="G225" s="83" t="s">
        <v>247</v>
      </c>
      <c r="H225" s="84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</row>
    <row r="226" spans="1:23" ht="14.25">
      <c r="A226" s="57"/>
      <c r="B226" s="201" t="s">
        <v>434</v>
      </c>
      <c r="C226" s="57"/>
      <c r="D226" s="204">
        <v>11335.81</v>
      </c>
      <c r="E226" s="203">
        <v>65.25</v>
      </c>
      <c r="F226" s="152"/>
      <c r="G226" s="83" t="s">
        <v>247</v>
      </c>
      <c r="H226" s="84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</row>
    <row r="227" spans="1:23" ht="28.5">
      <c r="A227" s="57"/>
      <c r="B227" s="202" t="s">
        <v>435</v>
      </c>
      <c r="C227" s="82"/>
      <c r="D227" s="204">
        <v>52045.83</v>
      </c>
      <c r="E227" s="203">
        <v>202.02</v>
      </c>
      <c r="F227" s="152"/>
      <c r="G227" s="83" t="s">
        <v>247</v>
      </c>
      <c r="H227" s="84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</row>
    <row r="228" spans="1:23" ht="42.75">
      <c r="A228" s="57"/>
      <c r="B228" s="202" t="s">
        <v>436</v>
      </c>
      <c r="C228" s="82"/>
      <c r="D228" s="204">
        <v>36581.44</v>
      </c>
      <c r="E228" s="203">
        <v>173.87</v>
      </c>
      <c r="F228" s="152"/>
      <c r="G228" s="83" t="s">
        <v>247</v>
      </c>
      <c r="H228" s="84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</row>
    <row r="229" spans="1:23" ht="14.25">
      <c r="A229" s="57"/>
      <c r="B229" s="201" t="s">
        <v>437</v>
      </c>
      <c r="C229" s="57"/>
      <c r="D229" s="204">
        <v>43118.74</v>
      </c>
      <c r="E229" s="203">
        <v>198.8</v>
      </c>
      <c r="F229" s="152"/>
      <c r="G229" s="83" t="s">
        <v>247</v>
      </c>
      <c r="H229" s="84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</row>
    <row r="230" spans="1:23" ht="42.75">
      <c r="A230" s="57"/>
      <c r="B230" s="202" t="s">
        <v>438</v>
      </c>
      <c r="C230" s="82"/>
      <c r="D230" s="204">
        <v>68995.63</v>
      </c>
      <c r="E230" s="203">
        <v>306.6</v>
      </c>
      <c r="F230" s="152"/>
      <c r="G230" s="83" t="s">
        <v>247</v>
      </c>
      <c r="H230" s="84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</row>
    <row r="231" spans="1:23" ht="28.5">
      <c r="A231" s="57"/>
      <c r="B231" s="202" t="s">
        <v>439</v>
      </c>
      <c r="C231" s="82"/>
      <c r="D231" s="204">
        <v>11785.84</v>
      </c>
      <c r="E231" s="215">
        <v>228</v>
      </c>
      <c r="F231" s="61"/>
      <c r="G231" s="83" t="s">
        <v>247</v>
      </c>
      <c r="H231" s="84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</row>
    <row r="232" spans="1:23" ht="28.5">
      <c r="A232" s="57"/>
      <c r="B232" s="202" t="s">
        <v>440</v>
      </c>
      <c r="C232" s="82"/>
      <c r="D232" s="204">
        <v>27249.85</v>
      </c>
      <c r="E232" s="203">
        <v>167.4</v>
      </c>
      <c r="F232" s="152"/>
      <c r="G232" s="83" t="s">
        <v>247</v>
      </c>
      <c r="H232" s="84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</row>
    <row r="233" spans="1:23" ht="42.75">
      <c r="A233" s="57"/>
      <c r="B233" s="202" t="s">
        <v>441</v>
      </c>
      <c r="C233" s="82"/>
      <c r="D233" s="204">
        <v>27694.94</v>
      </c>
      <c r="E233" s="203">
        <v>200.8</v>
      </c>
      <c r="F233" s="152"/>
      <c r="G233" s="83" t="s">
        <v>247</v>
      </c>
      <c r="H233" s="84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</row>
    <row r="234" spans="1:23" ht="28.5">
      <c r="A234" s="57"/>
      <c r="B234" s="202" t="s">
        <v>442</v>
      </c>
      <c r="C234" s="82"/>
      <c r="D234" s="204">
        <v>78985.77</v>
      </c>
      <c r="E234" s="203">
        <v>243.15</v>
      </c>
      <c r="F234" s="152"/>
      <c r="G234" s="83" t="s">
        <v>247</v>
      </c>
      <c r="H234" s="84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</row>
    <row r="235" spans="1:23" ht="14.25">
      <c r="A235" s="57"/>
      <c r="B235" s="201" t="s">
        <v>443</v>
      </c>
      <c r="C235" s="57"/>
      <c r="D235" s="204">
        <v>14162.48</v>
      </c>
      <c r="E235" s="203">
        <v>140.2</v>
      </c>
      <c r="F235" s="152"/>
      <c r="G235" s="83" t="s">
        <v>247</v>
      </c>
      <c r="H235" s="84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</row>
    <row r="236" spans="1:23" ht="28.5">
      <c r="A236" s="57"/>
      <c r="B236" s="202" t="s">
        <v>444</v>
      </c>
      <c r="C236" s="82"/>
      <c r="D236" s="204">
        <v>24916.17</v>
      </c>
      <c r="E236" s="203">
        <v>89.39</v>
      </c>
      <c r="F236" s="152"/>
      <c r="G236" s="83" t="s">
        <v>247</v>
      </c>
      <c r="H236" s="84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</row>
    <row r="237" spans="1:23" ht="28.5">
      <c r="A237" s="57"/>
      <c r="B237" s="212" t="s">
        <v>445</v>
      </c>
      <c r="C237" s="82"/>
      <c r="D237" s="204">
        <v>34383.28</v>
      </c>
      <c r="E237" s="203">
        <v>251.37</v>
      </c>
      <c r="F237" s="152"/>
      <c r="G237" s="83" t="s">
        <v>247</v>
      </c>
      <c r="H237" s="84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</row>
    <row r="238" spans="1:23" ht="28.5">
      <c r="A238" s="57"/>
      <c r="B238" s="202" t="s">
        <v>446</v>
      </c>
      <c r="C238" s="82"/>
      <c r="D238" s="204">
        <v>21159.19</v>
      </c>
      <c r="E238" s="203">
        <v>341</v>
      </c>
      <c r="F238" s="152"/>
      <c r="G238" s="83" t="s">
        <v>247</v>
      </c>
      <c r="H238" s="84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</row>
    <row r="239" spans="1:23" ht="28.5">
      <c r="A239" s="57"/>
      <c r="B239" s="202" t="s">
        <v>447</v>
      </c>
      <c r="C239" s="82"/>
      <c r="D239" s="204">
        <v>52066.22</v>
      </c>
      <c r="E239" s="203">
        <v>305.83</v>
      </c>
      <c r="F239" s="152"/>
      <c r="G239" s="83"/>
      <c r="H239" s="84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</row>
    <row r="240" spans="1:23" ht="28.5">
      <c r="A240" s="57"/>
      <c r="B240" s="202" t="s">
        <v>448</v>
      </c>
      <c r="C240" s="82"/>
      <c r="D240" s="204">
        <v>14856.75</v>
      </c>
      <c r="E240" s="203">
        <v>152.5</v>
      </c>
      <c r="F240" s="152"/>
      <c r="G240" s="83"/>
      <c r="H240" s="84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</row>
    <row r="241" spans="1:23" ht="14.25">
      <c r="A241" s="57"/>
      <c r="B241" s="82"/>
      <c r="C241" s="82"/>
      <c r="D241" s="143"/>
      <c r="E241" s="152"/>
      <c r="F241" s="152"/>
      <c r="G241" s="83"/>
      <c r="H241" s="84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</row>
    <row r="242" spans="1:23" ht="24.75" customHeight="1">
      <c r="A242" s="79"/>
      <c r="B242" s="80" t="s">
        <v>248</v>
      </c>
      <c r="C242" s="79"/>
      <c r="D242" s="67">
        <f>SUM(D210:D241)</f>
        <v>1074188.0799999998</v>
      </c>
      <c r="E242" s="150">
        <f>SUM(E210:E238)</f>
        <v>5734.43</v>
      </c>
      <c r="F242" s="150"/>
      <c r="G242" s="85"/>
      <c r="H242" s="84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</row>
    <row r="243" spans="1:23" ht="24.75" customHeight="1">
      <c r="A243" s="79"/>
      <c r="B243" s="80"/>
      <c r="C243" s="79"/>
      <c r="D243" s="67"/>
      <c r="E243" s="150"/>
      <c r="F243" s="150"/>
      <c r="G243" s="85"/>
      <c r="H243" s="84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</row>
    <row r="244" spans="1:23" ht="24.75" customHeight="1">
      <c r="A244" s="79">
        <v>17</v>
      </c>
      <c r="B244" s="80" t="s">
        <v>417</v>
      </c>
      <c r="C244" s="79"/>
      <c r="D244" s="67"/>
      <c r="E244" s="153"/>
      <c r="F244" s="153"/>
      <c r="G244" s="79"/>
      <c r="H244" s="84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</row>
    <row r="245" spans="1:23" ht="28.5">
      <c r="A245" s="57"/>
      <c r="B245" s="82" t="s">
        <v>449</v>
      </c>
      <c r="C245" s="82"/>
      <c r="D245" s="143">
        <v>61265.58</v>
      </c>
      <c r="E245" s="149">
        <v>103.28</v>
      </c>
      <c r="F245" s="149"/>
      <c r="G245" s="57" t="s">
        <v>247</v>
      </c>
      <c r="H245" s="84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</row>
    <row r="246" spans="1:23" ht="28.5">
      <c r="A246" s="57"/>
      <c r="B246" s="82" t="s">
        <v>450</v>
      </c>
      <c r="C246" s="82"/>
      <c r="D246" s="143">
        <v>37402.67</v>
      </c>
      <c r="E246" s="149">
        <v>250.9</v>
      </c>
      <c r="F246" s="149"/>
      <c r="G246" s="57" t="s">
        <v>247</v>
      </c>
      <c r="H246" s="84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</row>
    <row r="247" spans="1:23" ht="28.5">
      <c r="A247" s="57"/>
      <c r="B247" s="82" t="s">
        <v>451</v>
      </c>
      <c r="C247" s="82"/>
      <c r="D247" s="143">
        <v>41505.25</v>
      </c>
      <c r="E247" s="149">
        <v>285.48</v>
      </c>
      <c r="F247" s="149"/>
      <c r="G247" s="57" t="s">
        <v>247</v>
      </c>
      <c r="H247" s="84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</row>
    <row r="248" spans="1:23" ht="24.75" customHeight="1">
      <c r="A248" s="79"/>
      <c r="B248" s="80" t="s">
        <v>23</v>
      </c>
      <c r="C248" s="79"/>
      <c r="D248" s="67">
        <f>SUM(D245:D247)</f>
        <v>140173.5</v>
      </c>
      <c r="E248" s="150">
        <f>SUM(E245:E247)</f>
        <v>639.6600000000001</v>
      </c>
      <c r="F248" s="150"/>
      <c r="G248" s="85"/>
      <c r="H248" s="84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</row>
    <row r="249" spans="1:23" ht="24.75" customHeight="1">
      <c r="A249" s="79"/>
      <c r="B249" s="80"/>
      <c r="C249" s="79"/>
      <c r="D249" s="67"/>
      <c r="E249" s="150"/>
      <c r="F249" s="150"/>
      <c r="G249" s="85"/>
      <c r="H249" s="84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</row>
    <row r="250" spans="1:8" ht="24.75" customHeight="1">
      <c r="A250" s="79">
        <v>18</v>
      </c>
      <c r="B250" s="80" t="s">
        <v>452</v>
      </c>
      <c r="C250" s="66"/>
      <c r="D250" s="143">
        <v>74553.35</v>
      </c>
      <c r="E250" s="67"/>
      <c r="F250" s="67"/>
      <c r="G250" s="67"/>
      <c r="H250" s="68"/>
    </row>
    <row r="251" spans="1:8" ht="24.75" customHeight="1">
      <c r="A251" s="79">
        <v>19</v>
      </c>
      <c r="B251" s="80" t="s">
        <v>453</v>
      </c>
      <c r="C251" s="66"/>
      <c r="D251" s="143">
        <v>28583.79</v>
      </c>
      <c r="E251" s="67"/>
      <c r="F251" s="67"/>
      <c r="G251" s="67"/>
      <c r="H251" s="68"/>
    </row>
    <row r="252" spans="1:8" ht="28.5">
      <c r="A252" s="79">
        <v>20</v>
      </c>
      <c r="B252" s="80" t="s">
        <v>454</v>
      </c>
      <c r="C252" s="66"/>
      <c r="D252" s="143">
        <v>5320.47</v>
      </c>
      <c r="E252" s="67"/>
      <c r="F252" s="67"/>
      <c r="G252" s="67"/>
      <c r="H252" s="68"/>
    </row>
    <row r="253" spans="1:8" ht="28.5">
      <c r="A253" s="79">
        <v>21</v>
      </c>
      <c r="B253" s="80" t="s">
        <v>626</v>
      </c>
      <c r="C253" s="66"/>
      <c r="D253" s="143">
        <v>1006127.94</v>
      </c>
      <c r="E253" s="67"/>
      <c r="F253" s="67"/>
      <c r="G253" s="67"/>
      <c r="H253" s="68"/>
    </row>
    <row r="254" spans="1:23" ht="28.5">
      <c r="A254" s="79">
        <v>22</v>
      </c>
      <c r="B254" s="80" t="s">
        <v>455</v>
      </c>
      <c r="C254" s="79"/>
      <c r="D254" s="143">
        <v>100149.77</v>
      </c>
      <c r="E254" s="153"/>
      <c r="F254" s="153"/>
      <c r="G254" s="79"/>
      <c r="H254" s="84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</row>
    <row r="255" spans="1:8" ht="24.75" customHeight="1">
      <c r="A255" s="69"/>
      <c r="B255" s="70"/>
      <c r="C255" s="66"/>
      <c r="D255" s="142"/>
      <c r="E255" s="67"/>
      <c r="F255" s="67"/>
      <c r="G255" s="67"/>
      <c r="H255" s="68"/>
    </row>
    <row r="256" spans="1:23" s="48" customFormat="1" ht="39" customHeight="1">
      <c r="A256" s="79">
        <v>23</v>
      </c>
      <c r="B256" s="80" t="s">
        <v>456</v>
      </c>
      <c r="C256" s="57"/>
      <c r="D256" s="143"/>
      <c r="E256" s="150"/>
      <c r="F256" s="150"/>
      <c r="G256" s="93"/>
      <c r="H256" s="8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</row>
    <row r="257" spans="1:23" ht="14.25">
      <c r="A257" s="57"/>
      <c r="B257" s="82" t="s">
        <v>457</v>
      </c>
      <c r="C257" s="57"/>
      <c r="D257" s="143">
        <v>5615565.53</v>
      </c>
      <c r="E257" s="150"/>
      <c r="F257" s="150"/>
      <c r="G257" s="93" t="s">
        <v>406</v>
      </c>
      <c r="H257" s="84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</row>
    <row r="258" spans="1:23" ht="14.25">
      <c r="A258" s="57"/>
      <c r="B258" s="82" t="s">
        <v>458</v>
      </c>
      <c r="C258" s="57"/>
      <c r="D258" s="143">
        <v>256619.71</v>
      </c>
      <c r="E258" s="150"/>
      <c r="F258" s="150"/>
      <c r="G258" s="93" t="s">
        <v>406</v>
      </c>
      <c r="H258" s="84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</row>
    <row r="259" spans="1:23" ht="28.5">
      <c r="A259" s="82"/>
      <c r="B259" s="82" t="s">
        <v>459</v>
      </c>
      <c r="C259" s="83"/>
      <c r="D259" s="143">
        <v>1002582.94</v>
      </c>
      <c r="E259" s="150"/>
      <c r="F259" s="150"/>
      <c r="G259" s="93"/>
      <c r="H259" s="84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</row>
    <row r="260" spans="1:23" ht="28.5">
      <c r="A260" s="82"/>
      <c r="B260" s="82" t="s">
        <v>460</v>
      </c>
      <c r="C260" s="91"/>
      <c r="D260" s="140">
        <v>3545</v>
      </c>
      <c r="E260" s="150"/>
      <c r="F260" s="150"/>
      <c r="G260" s="93"/>
      <c r="H260" s="84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</row>
    <row r="261" spans="1:23" ht="28.5">
      <c r="A261" s="57"/>
      <c r="B261" s="82" t="s">
        <v>461</v>
      </c>
      <c r="C261" s="57"/>
      <c r="D261" s="143">
        <v>87948</v>
      </c>
      <c r="E261" s="150"/>
      <c r="F261" s="150"/>
      <c r="G261" s="93" t="s">
        <v>406</v>
      </c>
      <c r="H261" s="84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</row>
    <row r="262" spans="1:23" ht="28.5">
      <c r="A262" s="57"/>
      <c r="B262" s="82" t="s">
        <v>462</v>
      </c>
      <c r="C262" s="57"/>
      <c r="D262" s="143">
        <v>121586</v>
      </c>
      <c r="E262" s="150"/>
      <c r="F262" s="150"/>
      <c r="G262" s="93" t="s">
        <v>406</v>
      </c>
      <c r="H262" s="84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</row>
    <row r="263" spans="1:23" ht="14.25">
      <c r="A263" s="57"/>
      <c r="B263" s="82" t="s">
        <v>463</v>
      </c>
      <c r="C263" s="57"/>
      <c r="D263" s="143">
        <v>294214.93</v>
      </c>
      <c r="E263" s="150"/>
      <c r="F263" s="150"/>
      <c r="G263" s="93" t="s">
        <v>406</v>
      </c>
      <c r="H263" s="84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</row>
    <row r="264" spans="1:23" ht="28.5">
      <c r="A264" s="57"/>
      <c r="B264" s="82" t="s">
        <v>464</v>
      </c>
      <c r="C264" s="57"/>
      <c r="D264" s="143">
        <v>767004.73</v>
      </c>
      <c r="E264" s="150"/>
      <c r="F264" s="150"/>
      <c r="G264" s="93" t="s">
        <v>406</v>
      </c>
      <c r="H264" s="84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</row>
    <row r="265" spans="1:23" ht="14.25">
      <c r="A265" s="57"/>
      <c r="B265" s="82" t="s">
        <v>465</v>
      </c>
      <c r="C265" s="57"/>
      <c r="D265" s="143">
        <v>38841</v>
      </c>
      <c r="E265" s="150"/>
      <c r="F265" s="150"/>
      <c r="G265" s="93" t="s">
        <v>406</v>
      </c>
      <c r="H265" s="84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</row>
    <row r="266" spans="1:23" ht="14.25">
      <c r="A266" s="57"/>
      <c r="B266" s="82" t="s">
        <v>466</v>
      </c>
      <c r="C266" s="57"/>
      <c r="D266" s="143">
        <v>40000</v>
      </c>
      <c r="E266" s="150"/>
      <c r="F266" s="150"/>
      <c r="G266" s="93" t="s">
        <v>406</v>
      </c>
      <c r="H266" s="84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</row>
    <row r="267" spans="1:23" ht="28.5">
      <c r="A267" s="57"/>
      <c r="B267" s="82" t="s">
        <v>467</v>
      </c>
      <c r="C267" s="57"/>
      <c r="D267" s="143">
        <v>23150</v>
      </c>
      <c r="E267" s="150"/>
      <c r="F267" s="150"/>
      <c r="G267" s="93" t="s">
        <v>406</v>
      </c>
      <c r="H267" s="84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</row>
    <row r="268" spans="1:23" ht="42.75">
      <c r="A268" s="57"/>
      <c r="B268" s="82" t="s">
        <v>468</v>
      </c>
      <c r="C268" s="57"/>
      <c r="D268" s="143">
        <v>132680.98</v>
      </c>
      <c r="E268" s="150"/>
      <c r="F268" s="150"/>
      <c r="G268" s="93" t="s">
        <v>406</v>
      </c>
      <c r="H268" s="84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</row>
    <row r="269" spans="1:23" ht="42.75">
      <c r="A269" s="57"/>
      <c r="B269" s="82" t="s">
        <v>468</v>
      </c>
      <c r="C269" s="57"/>
      <c r="D269" s="143">
        <v>12746.73</v>
      </c>
      <c r="E269" s="150"/>
      <c r="F269" s="150"/>
      <c r="G269" s="93" t="s">
        <v>406</v>
      </c>
      <c r="H269" s="84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</row>
    <row r="270" spans="1:23" ht="28.5">
      <c r="A270" s="57"/>
      <c r="B270" s="82" t="s">
        <v>469</v>
      </c>
      <c r="C270" s="57"/>
      <c r="D270" s="143">
        <v>69396.7</v>
      </c>
      <c r="E270" s="150"/>
      <c r="F270" s="150"/>
      <c r="G270" s="93" t="s">
        <v>406</v>
      </c>
      <c r="H270" s="84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</row>
    <row r="271" spans="1:23" ht="28.5">
      <c r="A271" s="57"/>
      <c r="B271" s="82" t="s">
        <v>470</v>
      </c>
      <c r="C271" s="57"/>
      <c r="D271" s="143">
        <v>3600.02</v>
      </c>
      <c r="E271" s="150"/>
      <c r="F271" s="150"/>
      <c r="G271" s="93" t="s">
        <v>406</v>
      </c>
      <c r="H271" s="84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</row>
    <row r="272" spans="1:23" ht="28.5">
      <c r="A272" s="57"/>
      <c r="B272" s="82" t="s">
        <v>471</v>
      </c>
      <c r="C272" s="57"/>
      <c r="D272" s="143">
        <v>27434</v>
      </c>
      <c r="E272" s="150"/>
      <c r="F272" s="150"/>
      <c r="G272" s="93" t="s">
        <v>406</v>
      </c>
      <c r="H272" s="84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</row>
    <row r="273" spans="1:23" ht="28.5">
      <c r="A273" s="82"/>
      <c r="B273" s="82" t="s">
        <v>472</v>
      </c>
      <c r="C273" s="82"/>
      <c r="D273" s="140">
        <v>173352.8</v>
      </c>
      <c r="E273" s="150"/>
      <c r="F273" s="150"/>
      <c r="G273" s="93" t="s">
        <v>406</v>
      </c>
      <c r="H273" s="84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</row>
    <row r="274" spans="1:23" ht="57">
      <c r="A274" s="82"/>
      <c r="B274" s="82" t="s">
        <v>473</v>
      </c>
      <c r="C274" s="82"/>
      <c r="D274" s="140">
        <v>164663.8</v>
      </c>
      <c r="E274" s="150"/>
      <c r="F274" s="150"/>
      <c r="G274" s="93" t="s">
        <v>406</v>
      </c>
      <c r="H274" s="84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</row>
    <row r="275" spans="1:23" ht="71.25">
      <c r="A275" s="82"/>
      <c r="B275" s="82" t="s">
        <v>474</v>
      </c>
      <c r="C275" s="82"/>
      <c r="D275" s="140">
        <v>38606.93</v>
      </c>
      <c r="E275" s="150"/>
      <c r="F275" s="150"/>
      <c r="G275" s="93" t="s">
        <v>406</v>
      </c>
      <c r="H275" s="84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</row>
    <row r="276" spans="1:23" ht="71.25">
      <c r="A276" s="82"/>
      <c r="B276" s="82" t="s">
        <v>475</v>
      </c>
      <c r="C276" s="82"/>
      <c r="D276" s="140">
        <v>56500</v>
      </c>
      <c r="E276" s="150"/>
      <c r="F276" s="150"/>
      <c r="G276" s="93" t="s">
        <v>406</v>
      </c>
      <c r="H276" s="84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</row>
    <row r="277" spans="1:23" ht="71.25">
      <c r="A277" s="82"/>
      <c r="B277" s="82" t="s">
        <v>476</v>
      </c>
      <c r="C277" s="82"/>
      <c r="D277" s="140">
        <v>39232</v>
      </c>
      <c r="E277" s="150"/>
      <c r="F277" s="150"/>
      <c r="G277" s="93" t="s">
        <v>406</v>
      </c>
      <c r="H277" s="84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</row>
    <row r="278" spans="1:23" ht="28.5">
      <c r="A278" s="82"/>
      <c r="B278" s="82" t="s">
        <v>477</v>
      </c>
      <c r="C278" s="82"/>
      <c r="D278" s="140">
        <v>30732</v>
      </c>
      <c r="E278" s="150"/>
      <c r="F278" s="150"/>
      <c r="G278" s="93" t="s">
        <v>406</v>
      </c>
      <c r="H278" s="84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</row>
    <row r="279" spans="1:23" ht="28.5">
      <c r="A279" s="82"/>
      <c r="B279" s="82" t="s">
        <v>478</v>
      </c>
      <c r="C279" s="82"/>
      <c r="D279" s="140">
        <v>37098</v>
      </c>
      <c r="E279" s="150"/>
      <c r="F279" s="150"/>
      <c r="G279" s="93" t="s">
        <v>406</v>
      </c>
      <c r="H279" s="84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</row>
    <row r="280" spans="1:23" ht="28.5">
      <c r="A280" s="82"/>
      <c r="B280" s="82" t="s">
        <v>479</v>
      </c>
      <c r="C280" s="82"/>
      <c r="D280" s="140">
        <v>318821.8</v>
      </c>
      <c r="E280" s="150"/>
      <c r="F280" s="150"/>
      <c r="G280" s="93" t="s">
        <v>406</v>
      </c>
      <c r="H280" s="84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</row>
    <row r="281" spans="1:23" ht="24.75" customHeight="1">
      <c r="A281" s="79"/>
      <c r="B281" s="80" t="s">
        <v>480</v>
      </c>
      <c r="C281" s="79"/>
      <c r="D281" s="60">
        <f>SUM(D257:D280)</f>
        <v>9355923.600000001</v>
      </c>
      <c r="E281" s="150"/>
      <c r="F281" s="150"/>
      <c r="G281" s="85"/>
      <c r="H281" s="84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</row>
    <row r="282" spans="1:8" ht="24.75" customHeight="1">
      <c r="A282" s="69"/>
      <c r="B282" s="70"/>
      <c r="C282" s="66"/>
      <c r="D282" s="142"/>
      <c r="E282" s="67"/>
      <c r="F282" s="67"/>
      <c r="G282" s="67"/>
      <c r="H282" s="68"/>
    </row>
    <row r="283" spans="1:8" ht="24.75" customHeight="1">
      <c r="A283" s="157">
        <v>24</v>
      </c>
      <c r="B283" s="156" t="s">
        <v>499</v>
      </c>
      <c r="C283" s="66"/>
      <c r="D283" s="142"/>
      <c r="E283" s="67"/>
      <c r="F283" s="67"/>
      <c r="G283" s="67"/>
      <c r="H283" s="68"/>
    </row>
    <row r="284" spans="1:8" ht="24.75" customHeight="1">
      <c r="A284" s="69"/>
      <c r="B284" s="82" t="s">
        <v>123</v>
      </c>
      <c r="C284" s="66"/>
      <c r="D284" s="143">
        <v>82646.28</v>
      </c>
      <c r="E284" s="67"/>
      <c r="F284" s="67"/>
      <c r="G284" s="67"/>
      <c r="H284" s="68"/>
    </row>
    <row r="285" spans="1:8" ht="24.75" customHeight="1">
      <c r="A285" s="69"/>
      <c r="B285" s="82" t="s">
        <v>119</v>
      </c>
      <c r="C285" s="66"/>
      <c r="D285" s="143">
        <v>18117.2</v>
      </c>
      <c r="E285" s="67"/>
      <c r="F285" s="67"/>
      <c r="G285" s="67"/>
      <c r="H285" s="68"/>
    </row>
    <row r="286" spans="1:8" ht="24.75" customHeight="1">
      <c r="A286" s="69"/>
      <c r="B286" s="82" t="s">
        <v>124</v>
      </c>
      <c r="C286" s="66"/>
      <c r="D286" s="143">
        <v>69887.77</v>
      </c>
      <c r="E286" s="67"/>
      <c r="F286" s="67"/>
      <c r="G286" s="67"/>
      <c r="H286" s="68"/>
    </row>
    <row r="287" spans="1:8" ht="24.75" customHeight="1">
      <c r="A287" s="69"/>
      <c r="B287" s="82" t="s">
        <v>125</v>
      </c>
      <c r="C287" s="66"/>
      <c r="D287" s="143">
        <v>33960.04</v>
      </c>
      <c r="E287" s="67"/>
      <c r="F287" s="67"/>
      <c r="G287" s="67"/>
      <c r="H287" s="68"/>
    </row>
    <row r="288" spans="1:8" ht="24.75" customHeight="1">
      <c r="A288" s="71"/>
      <c r="B288" s="72"/>
      <c r="C288" s="73"/>
      <c r="D288" s="144"/>
      <c r="E288" s="74"/>
      <c r="F288" s="74"/>
      <c r="G288" s="74"/>
      <c r="H288" s="68"/>
    </row>
    <row r="289" spans="1:8" ht="24.75" customHeight="1">
      <c r="A289" s="71"/>
      <c r="B289" s="72"/>
      <c r="C289" s="73"/>
      <c r="D289" s="144"/>
      <c r="E289" s="74"/>
      <c r="F289" s="74"/>
      <c r="G289" s="74"/>
      <c r="H289" s="68"/>
    </row>
    <row r="290" spans="1:8" ht="24.75" customHeight="1">
      <c r="A290" s="71"/>
      <c r="B290" s="72"/>
      <c r="C290" s="73"/>
      <c r="D290" s="144"/>
      <c r="E290" s="74"/>
      <c r="F290" s="74"/>
      <c r="G290" s="74"/>
      <c r="H290" s="68"/>
    </row>
    <row r="291" spans="1:8" ht="24.75" customHeight="1">
      <c r="A291" s="71"/>
      <c r="B291" s="72"/>
      <c r="C291" s="73"/>
      <c r="D291" s="144"/>
      <c r="E291" s="74"/>
      <c r="F291" s="74"/>
      <c r="G291" s="74"/>
      <c r="H291" s="68"/>
    </row>
    <row r="292" spans="1:8" ht="24.75" customHeight="1">
      <c r="A292" s="71"/>
      <c r="B292" s="72"/>
      <c r="C292" s="73"/>
      <c r="D292" s="144"/>
      <c r="E292" s="74"/>
      <c r="F292" s="74"/>
      <c r="G292" s="74"/>
      <c r="H292" s="68"/>
    </row>
    <row r="293" spans="1:8" ht="62.25" customHeight="1" thickBot="1">
      <c r="A293" s="71"/>
      <c r="B293" s="155" t="s">
        <v>498</v>
      </c>
      <c r="C293" s="73"/>
      <c r="D293" s="144"/>
      <c r="E293" s="74"/>
      <c r="F293" s="74"/>
      <c r="G293" s="74"/>
      <c r="H293" s="68"/>
    </row>
    <row r="294" spans="1:8" ht="63.75" customHeight="1">
      <c r="A294" s="71"/>
      <c r="B294" s="94" t="s">
        <v>122</v>
      </c>
      <c r="C294" s="95"/>
      <c r="D294" s="145">
        <f>SUM(D295:D297)</f>
        <v>26614903.47</v>
      </c>
      <c r="E294" s="74"/>
      <c r="F294" s="74"/>
      <c r="G294" s="74"/>
      <c r="H294" s="68"/>
    </row>
    <row r="295" spans="1:8" ht="24.75" customHeight="1">
      <c r="A295" s="71"/>
      <c r="B295" s="96" t="s">
        <v>120</v>
      </c>
      <c r="C295" s="97"/>
      <c r="D295" s="146">
        <v>17054368.58</v>
      </c>
      <c r="E295" s="74"/>
      <c r="F295" s="74">
        <f>D254+D253+D252+D251+D250+D248+D242+D207+D202+D198+D180+D170+D141+D106+D96+D66+D45+D40+D34+D30+D26+D7</f>
        <v>17054368.580000002</v>
      </c>
      <c r="G295" s="74"/>
      <c r="H295" s="68"/>
    </row>
    <row r="296" spans="1:8" ht="24.75" customHeight="1">
      <c r="A296" s="71"/>
      <c r="B296" s="96" t="s">
        <v>118</v>
      </c>
      <c r="C296" s="97"/>
      <c r="D296" s="146">
        <v>204611.29</v>
      </c>
      <c r="E296" s="74"/>
      <c r="F296" s="74">
        <f>D287+D286+D285+D284</f>
        <v>204611.28999999998</v>
      </c>
      <c r="G296" s="74"/>
      <c r="H296" s="68"/>
    </row>
    <row r="297" spans="1:8" ht="36.75" customHeight="1" thickBot="1">
      <c r="A297" s="71"/>
      <c r="B297" s="98" t="s">
        <v>121</v>
      </c>
      <c r="C297" s="99"/>
      <c r="D297" s="147">
        <v>9355923.6</v>
      </c>
      <c r="E297" s="74"/>
      <c r="F297" s="74">
        <f>D281</f>
        <v>9355923.600000001</v>
      </c>
      <c r="G297" s="74"/>
      <c r="H297" s="68"/>
    </row>
    <row r="298" spans="1:8" ht="24.75" customHeight="1">
      <c r="A298" s="71"/>
      <c r="B298" s="72"/>
      <c r="C298" s="73"/>
      <c r="D298" s="144"/>
      <c r="E298" s="74"/>
      <c r="F298" s="74"/>
      <c r="G298" s="74"/>
      <c r="H298" s="68"/>
    </row>
    <row r="299" spans="1:8" ht="14.25">
      <c r="A299" s="71"/>
      <c r="B299" s="72"/>
      <c r="C299" s="73"/>
      <c r="D299" s="144"/>
      <c r="E299" s="74"/>
      <c r="F299" s="74"/>
      <c r="G299" s="74"/>
      <c r="H299" s="68"/>
    </row>
    <row r="300" spans="1:8" ht="14.25">
      <c r="A300" s="71"/>
      <c r="B300" s="72"/>
      <c r="C300" s="73"/>
      <c r="D300" s="144"/>
      <c r="E300" s="74"/>
      <c r="F300" s="74"/>
      <c r="G300" s="74"/>
      <c r="H300" s="68"/>
    </row>
    <row r="301" spans="1:8" ht="14.25">
      <c r="A301" s="71"/>
      <c r="B301" s="72"/>
      <c r="C301" s="73"/>
      <c r="D301" s="144"/>
      <c r="E301" s="74"/>
      <c r="F301" s="74"/>
      <c r="G301" s="74"/>
      <c r="H301" s="68"/>
    </row>
    <row r="302" spans="1:8" ht="14.25">
      <c r="A302" s="71"/>
      <c r="B302" s="72"/>
      <c r="C302" s="73"/>
      <c r="D302" s="144"/>
      <c r="E302" s="74"/>
      <c r="F302" s="74"/>
      <c r="G302" s="74"/>
      <c r="H302" s="68"/>
    </row>
    <row r="303" spans="1:8" ht="14.25">
      <c r="A303" s="71"/>
      <c r="B303" s="72"/>
      <c r="C303" s="73"/>
      <c r="D303" s="144"/>
      <c r="E303" s="74"/>
      <c r="F303" s="74"/>
      <c r="G303" s="74"/>
      <c r="H303" s="68"/>
    </row>
    <row r="304" spans="1:8" ht="14.25">
      <c r="A304" s="71"/>
      <c r="B304" s="72"/>
      <c r="C304" s="73"/>
      <c r="D304" s="144"/>
      <c r="E304" s="74"/>
      <c r="F304" s="74"/>
      <c r="G304" s="74"/>
      <c r="H304" s="68"/>
    </row>
    <row r="305" spans="1:8" ht="14.25">
      <c r="A305" s="71"/>
      <c r="B305" s="72"/>
      <c r="C305" s="73"/>
      <c r="D305" s="144"/>
      <c r="E305" s="74"/>
      <c r="F305" s="74"/>
      <c r="G305" s="74"/>
      <c r="H305" s="68"/>
    </row>
  </sheetData>
  <sheetProtection/>
  <mergeCells count="2">
    <mergeCell ref="A2:H2"/>
    <mergeCell ref="A4:H4"/>
  </mergeCells>
  <printOptions horizontalCentered="1"/>
  <pageMargins left="0.7874015748031497" right="0.7874015748031497" top="1.1811023622047245" bottom="0.5905511811023623" header="0.2362204724409449" footer="0.2755905511811024"/>
  <pageSetup fitToHeight="6" horizontalDpi="300" verticalDpi="300" orientation="landscape" paperSize="9" scale="4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1"/>
  <sheetViews>
    <sheetView zoomScalePageLayoutView="0" workbookViewId="0" topLeftCell="A225">
      <selection activeCell="D252" sqref="D252"/>
    </sheetView>
  </sheetViews>
  <sheetFormatPr defaultColWidth="9.00390625" defaultRowHeight="12.75"/>
  <cols>
    <col min="1" max="1" width="65.75390625" style="169" customWidth="1"/>
    <col min="2" max="2" width="21.25390625" style="169" customWidth="1"/>
    <col min="3" max="3" width="38.75390625" style="198" customWidth="1"/>
    <col min="4" max="4" width="19.375" style="189" customWidth="1"/>
    <col min="5" max="5" width="20.25390625" style="188" customWidth="1"/>
    <col min="6" max="6" width="11.875" style="2" bestFit="1" customWidth="1"/>
    <col min="7" max="16384" width="9.125" style="2" customWidth="1"/>
  </cols>
  <sheetData>
    <row r="1" spans="1:5" ht="14.25">
      <c r="A1" s="219" t="s">
        <v>1</v>
      </c>
      <c r="B1" s="219"/>
      <c r="C1" s="219"/>
      <c r="D1" s="219"/>
      <c r="E1" s="219"/>
    </row>
    <row r="2" spans="1:5" ht="21" customHeight="1">
      <c r="A2" s="220" t="s">
        <v>28</v>
      </c>
      <c r="B2" s="220"/>
      <c r="C2" s="220"/>
      <c r="D2" s="220"/>
      <c r="E2" s="220"/>
    </row>
    <row r="3" spans="1:5" ht="17.25" customHeight="1">
      <c r="A3" s="170" t="s">
        <v>2</v>
      </c>
      <c r="B3" s="162" t="s">
        <v>7</v>
      </c>
      <c r="C3" s="190" t="s">
        <v>6</v>
      </c>
      <c r="D3" s="177" t="s">
        <v>10</v>
      </c>
      <c r="E3" s="178" t="s">
        <v>13</v>
      </c>
    </row>
    <row r="4" spans="1:5" ht="17.25" customHeight="1">
      <c r="A4" s="170" t="s">
        <v>26</v>
      </c>
      <c r="B4" s="162"/>
      <c r="C4" s="190"/>
      <c r="D4" s="177"/>
      <c r="E4" s="178"/>
    </row>
    <row r="5" spans="1:5" ht="17.25" customHeight="1">
      <c r="A5" s="205" t="s">
        <v>602</v>
      </c>
      <c r="B5" s="206">
        <v>2005</v>
      </c>
      <c r="C5" s="207">
        <v>439</v>
      </c>
      <c r="D5" s="199"/>
      <c r="E5" s="200"/>
    </row>
    <row r="6" spans="1:5" ht="17.25" customHeight="1">
      <c r="A6" s="205" t="s">
        <v>603</v>
      </c>
      <c r="B6" s="206">
        <v>2008</v>
      </c>
      <c r="C6" s="207">
        <v>650</v>
      </c>
      <c r="D6" s="199"/>
      <c r="E6" s="200"/>
    </row>
    <row r="7" spans="1:5" s="158" customFormat="1" ht="19.5" customHeight="1">
      <c r="A7" s="171" t="s">
        <v>510</v>
      </c>
      <c r="B7" s="163">
        <v>2007</v>
      </c>
      <c r="C7" s="208">
        <v>1278.94</v>
      </c>
      <c r="D7" s="179"/>
      <c r="E7" s="180"/>
    </row>
    <row r="8" spans="1:5" s="158" customFormat="1" ht="19.5" customHeight="1">
      <c r="A8" s="171" t="s">
        <v>511</v>
      </c>
      <c r="B8" s="163">
        <v>2006</v>
      </c>
      <c r="C8" s="208">
        <v>499</v>
      </c>
      <c r="D8" s="179"/>
      <c r="E8" s="180"/>
    </row>
    <row r="9" spans="1:5" s="158" customFormat="1" ht="19.5" customHeight="1">
      <c r="A9" s="171" t="s">
        <v>604</v>
      </c>
      <c r="B9" s="163">
        <v>2007</v>
      </c>
      <c r="C9" s="208">
        <v>630</v>
      </c>
      <c r="D9" s="179"/>
      <c r="E9" s="180"/>
    </row>
    <row r="10" spans="1:5" s="158" customFormat="1" ht="38.25" customHeight="1">
      <c r="A10" s="171" t="s">
        <v>512</v>
      </c>
      <c r="B10" s="163">
        <v>2005</v>
      </c>
      <c r="C10" s="208">
        <v>1630</v>
      </c>
      <c r="D10" s="179"/>
      <c r="E10" s="180"/>
    </row>
    <row r="11" spans="1:5" s="158" customFormat="1" ht="38.25" customHeight="1">
      <c r="A11" s="171" t="s">
        <v>30</v>
      </c>
      <c r="B11" s="163">
        <v>2007</v>
      </c>
      <c r="C11" s="208">
        <v>719</v>
      </c>
      <c r="D11" s="179"/>
      <c r="E11" s="180"/>
    </row>
    <row r="12" spans="1:5" s="158" customFormat="1" ht="38.25" customHeight="1">
      <c r="A12" s="171" t="s">
        <v>605</v>
      </c>
      <c r="B12" s="163">
        <v>2008</v>
      </c>
      <c r="C12" s="208">
        <v>649</v>
      </c>
      <c r="D12" s="179"/>
      <c r="E12" s="180"/>
    </row>
    <row r="13" spans="1:5" s="158" customFormat="1" ht="30" customHeight="1">
      <c r="A13" s="171" t="s">
        <v>513</v>
      </c>
      <c r="B13" s="163">
        <v>2007</v>
      </c>
      <c r="C13" s="179">
        <v>429</v>
      </c>
      <c r="D13" s="181"/>
      <c r="E13" s="180"/>
    </row>
    <row r="14" spans="1:5" s="158" customFormat="1" ht="30" customHeight="1">
      <c r="A14" s="171" t="s">
        <v>514</v>
      </c>
      <c r="B14" s="163">
        <v>2009</v>
      </c>
      <c r="C14" s="179">
        <v>3534.34</v>
      </c>
      <c r="D14" s="181"/>
      <c r="E14" s="180"/>
    </row>
    <row r="15" spans="1:5" s="158" customFormat="1" ht="30" customHeight="1">
      <c r="A15" s="171" t="s">
        <v>515</v>
      </c>
      <c r="B15" s="163">
        <v>2009</v>
      </c>
      <c r="C15" s="179">
        <v>5500</v>
      </c>
      <c r="D15" s="181"/>
      <c r="E15" s="180"/>
    </row>
    <row r="16" spans="1:5" s="158" customFormat="1" ht="19.5" customHeight="1">
      <c r="A16" s="171" t="s">
        <v>515</v>
      </c>
      <c r="B16" s="163">
        <v>2009</v>
      </c>
      <c r="C16" s="179">
        <v>5500</v>
      </c>
      <c r="D16" s="182"/>
      <c r="E16" s="180"/>
    </row>
    <row r="17" spans="1:5" s="158" customFormat="1" ht="19.5" customHeight="1">
      <c r="A17" s="171" t="s">
        <v>516</v>
      </c>
      <c r="B17" s="163">
        <v>2009</v>
      </c>
      <c r="C17" s="179">
        <v>3709</v>
      </c>
      <c r="D17" s="182"/>
      <c r="E17" s="180"/>
    </row>
    <row r="18" spans="1:5" s="158" customFormat="1" ht="19.5" customHeight="1">
      <c r="A18" s="171" t="s">
        <v>517</v>
      </c>
      <c r="B18" s="163">
        <v>2007</v>
      </c>
      <c r="C18" s="179">
        <v>34683.66</v>
      </c>
      <c r="D18" s="182"/>
      <c r="E18" s="180"/>
    </row>
    <row r="19" spans="1:5" s="158" customFormat="1" ht="19.5" customHeight="1">
      <c r="A19" s="171" t="s">
        <v>606</v>
      </c>
      <c r="B19" s="163"/>
      <c r="C19" s="179">
        <f>560+740+560+740+560+740+560+740+560+740+560+740+560+740+740+560+560+740+560+740</f>
        <v>13000</v>
      </c>
      <c r="D19" s="182"/>
      <c r="E19" s="180" t="s">
        <v>607</v>
      </c>
    </row>
    <row r="20" spans="1:5" s="158" customFormat="1" ht="19.5" customHeight="1">
      <c r="A20" s="171" t="s">
        <v>31</v>
      </c>
      <c r="B20" s="163">
        <v>2007</v>
      </c>
      <c r="C20" s="179">
        <v>550</v>
      </c>
      <c r="D20" s="182"/>
      <c r="E20" s="180"/>
    </row>
    <row r="21" spans="1:5" s="158" customFormat="1" ht="19.5" customHeight="1">
      <c r="A21" s="171" t="s">
        <v>608</v>
      </c>
      <c r="B21" s="163">
        <v>2007</v>
      </c>
      <c r="C21" s="179">
        <v>1660.42</v>
      </c>
      <c r="D21" s="182"/>
      <c r="E21" s="180"/>
    </row>
    <row r="22" spans="1:5" s="158" customFormat="1" ht="37.5" customHeight="1">
      <c r="A22" s="171" t="s">
        <v>609</v>
      </c>
      <c r="B22" s="163">
        <v>2006</v>
      </c>
      <c r="C22" s="179">
        <v>2170</v>
      </c>
      <c r="D22" s="182"/>
      <c r="E22" s="180"/>
    </row>
    <row r="23" spans="1:5" s="158" customFormat="1" ht="37.5" customHeight="1">
      <c r="A23" s="171" t="s">
        <v>518</v>
      </c>
      <c r="B23" s="163">
        <v>2005</v>
      </c>
      <c r="C23" s="179">
        <v>739</v>
      </c>
      <c r="D23" s="182"/>
      <c r="E23" s="180"/>
    </row>
    <row r="24" spans="1:5" s="158" customFormat="1" ht="37.5" customHeight="1">
      <c r="A24" s="171" t="s">
        <v>610</v>
      </c>
      <c r="B24" s="163">
        <v>2005</v>
      </c>
      <c r="C24" s="179">
        <v>739</v>
      </c>
      <c r="D24" s="182"/>
      <c r="E24" s="180"/>
    </row>
    <row r="25" spans="1:5" s="158" customFormat="1" ht="37.5" customHeight="1">
      <c r="A25" s="171" t="s">
        <v>32</v>
      </c>
      <c r="B25" s="163">
        <v>2007</v>
      </c>
      <c r="C25" s="179">
        <v>1310</v>
      </c>
      <c r="D25" s="182"/>
      <c r="E25" s="180"/>
    </row>
    <row r="26" spans="1:5" s="158" customFormat="1" ht="50.25" customHeight="1">
      <c r="A26" s="171" t="s">
        <v>611</v>
      </c>
      <c r="B26" s="163">
        <v>2005</v>
      </c>
      <c r="C26" s="179">
        <v>4074</v>
      </c>
      <c r="D26" s="182"/>
      <c r="E26" s="180"/>
    </row>
    <row r="27" spans="1:5" s="158" customFormat="1" ht="42" customHeight="1">
      <c r="A27" s="171" t="s">
        <v>33</v>
      </c>
      <c r="B27" s="163">
        <v>2005</v>
      </c>
      <c r="C27" s="179">
        <v>2500</v>
      </c>
      <c r="D27" s="182"/>
      <c r="E27" s="180"/>
    </row>
    <row r="28" spans="1:5" s="158" customFormat="1" ht="31.5" customHeight="1">
      <c r="A28" s="171" t="s">
        <v>612</v>
      </c>
      <c r="B28" s="163">
        <v>2005</v>
      </c>
      <c r="C28" s="179">
        <v>3941</v>
      </c>
      <c r="D28" s="182"/>
      <c r="E28" s="180"/>
    </row>
    <row r="29" spans="1:5" s="158" customFormat="1" ht="31.5" customHeight="1">
      <c r="A29" s="171" t="s">
        <v>519</v>
      </c>
      <c r="B29" s="163">
        <v>2005</v>
      </c>
      <c r="C29" s="179">
        <v>1195</v>
      </c>
      <c r="D29" s="182"/>
      <c r="E29" s="180"/>
    </row>
    <row r="30" spans="1:5" s="160" customFormat="1" ht="31.5" customHeight="1">
      <c r="A30" s="171" t="s">
        <v>613</v>
      </c>
      <c r="B30" s="163">
        <v>2005</v>
      </c>
      <c r="C30" s="179">
        <v>3909</v>
      </c>
      <c r="D30" s="182"/>
      <c r="E30" s="180"/>
    </row>
    <row r="31" spans="1:5" s="158" customFormat="1" ht="34.5" customHeight="1">
      <c r="A31" s="171" t="s">
        <v>520</v>
      </c>
      <c r="B31" s="163">
        <v>2005</v>
      </c>
      <c r="C31" s="179">
        <v>1380</v>
      </c>
      <c r="D31" s="182"/>
      <c r="E31" s="180"/>
    </row>
    <row r="32" spans="1:5" s="160" customFormat="1" ht="31.5" customHeight="1">
      <c r="A32" s="171" t="s">
        <v>613</v>
      </c>
      <c r="B32" s="163">
        <v>2005</v>
      </c>
      <c r="C32" s="179">
        <v>4038</v>
      </c>
      <c r="D32" s="182"/>
      <c r="E32" s="180"/>
    </row>
    <row r="33" spans="1:5" s="158" customFormat="1" ht="34.5" customHeight="1">
      <c r="A33" s="171" t="s">
        <v>34</v>
      </c>
      <c r="B33" s="163">
        <v>2005</v>
      </c>
      <c r="C33" s="179">
        <v>447.6</v>
      </c>
      <c r="D33" s="182"/>
      <c r="E33" s="180"/>
    </row>
    <row r="34" spans="1:5" s="160" customFormat="1" ht="31.5" customHeight="1">
      <c r="A34" s="171" t="s">
        <v>614</v>
      </c>
      <c r="B34" s="163">
        <v>2005</v>
      </c>
      <c r="C34" s="179">
        <v>3919</v>
      </c>
      <c r="D34" s="182"/>
      <c r="E34" s="180"/>
    </row>
    <row r="35" spans="1:5" s="160" customFormat="1" ht="31.5" customHeight="1">
      <c r="A35" s="171" t="s">
        <v>615</v>
      </c>
      <c r="B35" s="163">
        <v>2005</v>
      </c>
      <c r="C35" s="179">
        <v>3949</v>
      </c>
      <c r="D35" s="182"/>
      <c r="E35" s="180"/>
    </row>
    <row r="36" spans="1:5" s="160" customFormat="1" ht="31.5" customHeight="1">
      <c r="A36" s="171" t="s">
        <v>521</v>
      </c>
      <c r="B36" s="163">
        <v>2005</v>
      </c>
      <c r="C36" s="179">
        <v>705</v>
      </c>
      <c r="D36" s="182"/>
      <c r="E36" s="180"/>
    </row>
    <row r="37" spans="1:5" s="160" customFormat="1" ht="31.5" customHeight="1">
      <c r="A37" s="171" t="s">
        <v>616</v>
      </c>
      <c r="B37" s="163">
        <v>2005</v>
      </c>
      <c r="C37" s="179">
        <v>3967</v>
      </c>
      <c r="D37" s="182"/>
      <c r="E37" s="180"/>
    </row>
    <row r="38" spans="1:5" s="160" customFormat="1" ht="31.5" customHeight="1">
      <c r="A38" s="171" t="s">
        <v>522</v>
      </c>
      <c r="B38" s="163">
        <v>2005</v>
      </c>
      <c r="C38" s="179">
        <v>519</v>
      </c>
      <c r="D38" s="182"/>
      <c r="E38" s="180"/>
    </row>
    <row r="39" spans="1:5" s="160" customFormat="1" ht="31.5" customHeight="1">
      <c r="A39" s="171" t="s">
        <v>617</v>
      </c>
      <c r="B39" s="163">
        <v>2006</v>
      </c>
      <c r="C39" s="179">
        <v>2928</v>
      </c>
      <c r="D39" s="182"/>
      <c r="E39" s="180"/>
    </row>
    <row r="40" spans="1:5" s="160" customFormat="1" ht="31.5" customHeight="1">
      <c r="A40" s="171" t="s">
        <v>618</v>
      </c>
      <c r="B40" s="163">
        <v>2006</v>
      </c>
      <c r="C40" s="179">
        <v>3414</v>
      </c>
      <c r="D40" s="182"/>
      <c r="E40" s="180"/>
    </row>
    <row r="41" spans="1:5" s="160" customFormat="1" ht="31.5" customHeight="1">
      <c r="A41" s="171" t="s">
        <v>523</v>
      </c>
      <c r="B41" s="163">
        <v>2006</v>
      </c>
      <c r="C41" s="179">
        <v>560</v>
      </c>
      <c r="D41" s="182"/>
      <c r="E41" s="180"/>
    </row>
    <row r="42" spans="1:5" s="160" customFormat="1" ht="31.5" customHeight="1">
      <c r="A42" s="171" t="s">
        <v>619</v>
      </c>
      <c r="B42" s="163">
        <v>2006</v>
      </c>
      <c r="C42" s="179">
        <v>3850</v>
      </c>
      <c r="D42" s="182"/>
      <c r="E42" s="180"/>
    </row>
    <row r="43" spans="1:5" s="160" customFormat="1" ht="31.5" customHeight="1">
      <c r="A43" s="171" t="s">
        <v>619</v>
      </c>
      <c r="B43" s="163">
        <v>2006</v>
      </c>
      <c r="C43" s="179">
        <v>3850</v>
      </c>
      <c r="D43" s="182"/>
      <c r="E43" s="180"/>
    </row>
    <row r="44" spans="1:5" s="160" customFormat="1" ht="31.5" customHeight="1">
      <c r="A44" s="171" t="s">
        <v>620</v>
      </c>
      <c r="B44" s="163">
        <v>2006</v>
      </c>
      <c r="C44" s="179">
        <v>3820.85</v>
      </c>
      <c r="D44" s="182"/>
      <c r="E44" s="180"/>
    </row>
    <row r="45" spans="1:5" s="160" customFormat="1" ht="31.5" customHeight="1">
      <c r="A45" s="171" t="s">
        <v>525</v>
      </c>
      <c r="B45" s="163">
        <v>2006</v>
      </c>
      <c r="C45" s="179">
        <v>381.74</v>
      </c>
      <c r="D45" s="182"/>
      <c r="E45" s="180"/>
    </row>
    <row r="46" spans="1:5" s="160" customFormat="1" ht="31.5" customHeight="1">
      <c r="A46" s="171" t="s">
        <v>524</v>
      </c>
      <c r="B46" s="163">
        <v>2006</v>
      </c>
      <c r="C46" s="179">
        <v>4202.59</v>
      </c>
      <c r="D46" s="182"/>
      <c r="E46" s="180"/>
    </row>
    <row r="47" spans="1:5" s="160" customFormat="1" ht="31.5" customHeight="1">
      <c r="A47" s="171" t="s">
        <v>526</v>
      </c>
      <c r="B47" s="163">
        <v>2009</v>
      </c>
      <c r="C47" s="179">
        <v>1866.6</v>
      </c>
      <c r="D47" s="182"/>
      <c r="E47" s="180"/>
    </row>
    <row r="48" spans="1:5" s="160" customFormat="1" ht="31.5" customHeight="1">
      <c r="A48" s="171" t="s">
        <v>527</v>
      </c>
      <c r="B48" s="163">
        <v>2007</v>
      </c>
      <c r="C48" s="179">
        <f>971.19+20</f>
        <v>991.19</v>
      </c>
      <c r="D48" s="182"/>
      <c r="E48" s="180"/>
    </row>
    <row r="49" spans="1:5" s="160" customFormat="1" ht="31.5" customHeight="1">
      <c r="A49" s="171" t="s">
        <v>528</v>
      </c>
      <c r="B49" s="163">
        <v>2006</v>
      </c>
      <c r="C49" s="179">
        <v>450</v>
      </c>
      <c r="D49" s="182"/>
      <c r="E49" s="180"/>
    </row>
    <row r="50" spans="1:5" s="160" customFormat="1" ht="31.5" customHeight="1">
      <c r="A50" s="171" t="s">
        <v>35</v>
      </c>
      <c r="B50" s="163">
        <v>2007</v>
      </c>
      <c r="C50" s="179">
        <v>625</v>
      </c>
      <c r="D50" s="182"/>
      <c r="E50" s="180"/>
    </row>
    <row r="51" spans="1:5" s="160" customFormat="1" ht="31.5" customHeight="1">
      <c r="A51" s="171" t="s">
        <v>529</v>
      </c>
      <c r="B51" s="163">
        <v>2007</v>
      </c>
      <c r="C51" s="179">
        <v>971.19</v>
      </c>
      <c r="D51" s="182"/>
      <c r="E51" s="180"/>
    </row>
    <row r="52" spans="1:5" s="160" customFormat="1" ht="31.5" customHeight="1">
      <c r="A52" s="171" t="s">
        <v>35</v>
      </c>
      <c r="B52" s="163">
        <v>2007</v>
      </c>
      <c r="C52" s="179">
        <v>625</v>
      </c>
      <c r="D52" s="182"/>
      <c r="E52" s="180"/>
    </row>
    <row r="53" spans="1:5" s="160" customFormat="1" ht="31.5" customHeight="1">
      <c r="A53" s="171" t="s">
        <v>530</v>
      </c>
      <c r="B53" s="163">
        <v>2007</v>
      </c>
      <c r="C53" s="179">
        <f>971.19+625+260</f>
        <v>1856.19</v>
      </c>
      <c r="D53" s="182"/>
      <c r="E53" s="180"/>
    </row>
    <row r="54" spans="1:5" s="160" customFormat="1" ht="31.5" customHeight="1">
      <c r="A54" s="171" t="s">
        <v>531</v>
      </c>
      <c r="B54" s="163">
        <v>2007</v>
      </c>
      <c r="C54" s="179">
        <v>2932</v>
      </c>
      <c r="D54" s="182"/>
      <c r="E54" s="180"/>
    </row>
    <row r="55" spans="1:5" s="160" customFormat="1" ht="31.5" customHeight="1">
      <c r="A55" s="171" t="s">
        <v>532</v>
      </c>
      <c r="B55" s="163">
        <v>2007</v>
      </c>
      <c r="C55" s="179">
        <f>1957.37</f>
        <v>1957.37</v>
      </c>
      <c r="D55" s="182"/>
      <c r="E55" s="180"/>
    </row>
    <row r="56" spans="1:5" s="160" customFormat="1" ht="31.5" customHeight="1">
      <c r="A56" s="171" t="s">
        <v>533</v>
      </c>
      <c r="B56" s="163">
        <v>2007</v>
      </c>
      <c r="C56" s="179">
        <v>1282.29</v>
      </c>
      <c r="D56" s="182"/>
      <c r="E56" s="180"/>
    </row>
    <row r="57" spans="1:5" s="160" customFormat="1" ht="31.5" customHeight="1">
      <c r="A57" s="171" t="s">
        <v>98</v>
      </c>
      <c r="B57" s="163">
        <v>2007</v>
      </c>
      <c r="C57" s="179">
        <v>2379</v>
      </c>
      <c r="D57" s="182"/>
      <c r="E57" s="180"/>
    </row>
    <row r="58" spans="1:5" s="160" customFormat="1" ht="31.5" customHeight="1">
      <c r="A58" s="171" t="s">
        <v>531</v>
      </c>
      <c r="B58" s="163">
        <v>2007</v>
      </c>
      <c r="C58" s="179">
        <v>2210</v>
      </c>
      <c r="D58" s="182"/>
      <c r="E58" s="180"/>
    </row>
    <row r="59" spans="1:5" s="160" customFormat="1" ht="31.5" customHeight="1">
      <c r="A59" s="171" t="s">
        <v>534</v>
      </c>
      <c r="B59" s="163">
        <v>2007</v>
      </c>
      <c r="C59" s="179">
        <v>1699</v>
      </c>
      <c r="D59" s="182"/>
      <c r="E59" s="180"/>
    </row>
    <row r="60" spans="1:5" s="160" customFormat="1" ht="31.5" customHeight="1">
      <c r="A60" s="171" t="s">
        <v>535</v>
      </c>
      <c r="B60" s="163">
        <v>2007</v>
      </c>
      <c r="C60" s="179">
        <f>345+1660.42</f>
        <v>2005.42</v>
      </c>
      <c r="D60" s="182"/>
      <c r="E60" s="180"/>
    </row>
    <row r="61" spans="1:5" s="160" customFormat="1" ht="31.5" customHeight="1">
      <c r="A61" s="171" t="s">
        <v>620</v>
      </c>
      <c r="B61" s="163">
        <v>2006</v>
      </c>
      <c r="C61" s="179">
        <v>4202.59</v>
      </c>
      <c r="D61" s="182"/>
      <c r="E61" s="180"/>
    </row>
    <row r="62" spans="1:5" s="160" customFormat="1" ht="31.5" customHeight="1">
      <c r="A62" s="171" t="s">
        <v>621</v>
      </c>
      <c r="B62" s="163">
        <v>2008</v>
      </c>
      <c r="C62" s="179">
        <v>2617.71</v>
      </c>
      <c r="D62" s="182"/>
      <c r="E62" s="180"/>
    </row>
    <row r="63" spans="1:5" s="160" customFormat="1" ht="31.5" customHeight="1">
      <c r="A63" s="171" t="s">
        <v>622</v>
      </c>
      <c r="B63" s="163">
        <v>2008</v>
      </c>
      <c r="C63" s="179">
        <v>2999</v>
      </c>
      <c r="D63" s="182"/>
      <c r="E63" s="180"/>
    </row>
    <row r="64" spans="1:5" s="160" customFormat="1" ht="31.5" customHeight="1">
      <c r="A64" s="171" t="s">
        <v>623</v>
      </c>
      <c r="B64" s="163">
        <v>2008</v>
      </c>
      <c r="C64" s="179">
        <v>1950</v>
      </c>
      <c r="D64" s="182"/>
      <c r="E64" s="180"/>
    </row>
    <row r="65" spans="1:5" s="160" customFormat="1" ht="31.5" customHeight="1">
      <c r="A65" s="171" t="s">
        <v>536</v>
      </c>
      <c r="B65" s="163">
        <v>2008</v>
      </c>
      <c r="C65" s="179">
        <v>1299</v>
      </c>
      <c r="D65" s="182"/>
      <c r="E65" s="180"/>
    </row>
    <row r="66" spans="1:5" s="160" customFormat="1" ht="31.5" customHeight="1">
      <c r="A66" s="171" t="s">
        <v>622</v>
      </c>
      <c r="B66" s="163">
        <v>2008</v>
      </c>
      <c r="C66" s="179">
        <v>2591.83</v>
      </c>
      <c r="D66" s="182"/>
      <c r="E66" s="180"/>
    </row>
    <row r="67" spans="1:5" s="160" customFormat="1" ht="31.5" customHeight="1">
      <c r="A67" s="171" t="s">
        <v>622</v>
      </c>
      <c r="B67" s="163">
        <v>2008</v>
      </c>
      <c r="C67" s="179">
        <v>2591.83</v>
      </c>
      <c r="D67" s="182"/>
      <c r="E67" s="180"/>
    </row>
    <row r="68" spans="1:5" s="160" customFormat="1" ht="31.5" customHeight="1">
      <c r="A68" s="171" t="s">
        <v>622</v>
      </c>
      <c r="B68" s="163">
        <v>2008</v>
      </c>
      <c r="C68" s="179">
        <v>2591.83</v>
      </c>
      <c r="D68" s="182"/>
      <c r="E68" s="180"/>
    </row>
    <row r="69" spans="1:5" s="160" customFormat="1" ht="31.5" customHeight="1">
      <c r="A69" s="171" t="s">
        <v>537</v>
      </c>
      <c r="B69" s="163">
        <v>2008</v>
      </c>
      <c r="C69" s="179">
        <f>2560</f>
        <v>2560</v>
      </c>
      <c r="D69" s="182"/>
      <c r="E69" s="180"/>
    </row>
    <row r="70" spans="1:5" s="160" customFormat="1" ht="31.5" customHeight="1">
      <c r="A70" s="171" t="s">
        <v>538</v>
      </c>
      <c r="B70" s="163">
        <v>2008</v>
      </c>
      <c r="C70" s="179">
        <v>2339</v>
      </c>
      <c r="D70" s="182"/>
      <c r="E70" s="180"/>
    </row>
    <row r="71" spans="1:5" s="160" customFormat="1" ht="31.5" customHeight="1">
      <c r="A71" s="171" t="s">
        <v>589</v>
      </c>
      <c r="B71" s="163"/>
      <c r="C71" s="179">
        <f>11700+560</f>
        <v>12260</v>
      </c>
      <c r="D71" s="182"/>
      <c r="E71" s="180" t="s">
        <v>601</v>
      </c>
    </row>
    <row r="72" spans="1:5" s="158" customFormat="1" ht="19.5" customHeight="1">
      <c r="A72" s="171" t="s">
        <v>625</v>
      </c>
      <c r="B72" s="163"/>
      <c r="C72" s="179">
        <v>8815.16</v>
      </c>
      <c r="D72" s="182"/>
      <c r="E72" s="180"/>
    </row>
    <row r="73" spans="1:5" ht="30" customHeight="1">
      <c r="A73" s="172"/>
      <c r="B73" s="164" t="s">
        <v>23</v>
      </c>
      <c r="C73" s="191">
        <f>SUM(C7:C72)</f>
        <v>205149.33999999997</v>
      </c>
      <c r="D73" s="183"/>
      <c r="E73" s="184"/>
    </row>
    <row r="74" spans="1:5" ht="19.5" customHeight="1">
      <c r="A74" s="218" t="s">
        <v>37</v>
      </c>
      <c r="B74" s="218"/>
      <c r="C74" s="218"/>
      <c r="D74" s="218"/>
      <c r="E74" s="218"/>
    </row>
    <row r="75" spans="1:5" s="158" customFormat="1" ht="19.5" customHeight="1">
      <c r="A75" s="171" t="s">
        <v>539</v>
      </c>
      <c r="B75" s="163"/>
      <c r="C75" s="179">
        <v>4015.61</v>
      </c>
      <c r="D75" s="182"/>
      <c r="E75" s="180"/>
    </row>
    <row r="76" spans="1:5" s="158" customFormat="1" ht="19.5" customHeight="1">
      <c r="A76" s="171" t="s">
        <v>53</v>
      </c>
      <c r="B76" s="163"/>
      <c r="C76" s="179">
        <v>1566</v>
      </c>
      <c r="D76" s="182"/>
      <c r="E76" s="180"/>
    </row>
    <row r="77" spans="1:5" s="158" customFormat="1" ht="31.5">
      <c r="A77" s="171" t="s">
        <v>54</v>
      </c>
      <c r="B77" s="163"/>
      <c r="C77" s="179">
        <v>15318</v>
      </c>
      <c r="D77" s="182"/>
      <c r="E77" s="180" t="s">
        <v>69</v>
      </c>
    </row>
    <row r="78" spans="1:5" s="158" customFormat="1" ht="44.25" customHeight="1">
      <c r="A78" s="171" t="s">
        <v>55</v>
      </c>
      <c r="B78" s="163"/>
      <c r="C78" s="179">
        <v>1872</v>
      </c>
      <c r="D78" s="182"/>
      <c r="E78" s="180"/>
    </row>
    <row r="79" spans="1:5" s="158" customFormat="1" ht="19.5" customHeight="1">
      <c r="A79" s="171" t="s">
        <v>56</v>
      </c>
      <c r="B79" s="163"/>
      <c r="C79" s="179">
        <v>1000</v>
      </c>
      <c r="D79" s="182"/>
      <c r="E79" s="180"/>
    </row>
    <row r="80" spans="1:5" s="158" customFormat="1" ht="19.5" customHeight="1">
      <c r="A80" s="171" t="s">
        <v>57</v>
      </c>
      <c r="B80" s="163"/>
      <c r="C80" s="179">
        <v>4034.44</v>
      </c>
      <c r="D80" s="182"/>
      <c r="E80" s="180" t="s">
        <v>36</v>
      </c>
    </row>
    <row r="81" spans="1:5" s="158" customFormat="1" ht="19.5" customHeight="1">
      <c r="A81" s="171" t="s">
        <v>58</v>
      </c>
      <c r="B81" s="163"/>
      <c r="C81" s="179">
        <v>3844.22</v>
      </c>
      <c r="D81" s="182"/>
      <c r="E81" s="180"/>
    </row>
    <row r="82" spans="1:5" s="158" customFormat="1" ht="19.5" customHeight="1">
      <c r="A82" s="171" t="s">
        <v>540</v>
      </c>
      <c r="B82" s="163"/>
      <c r="C82" s="179">
        <v>4345</v>
      </c>
      <c r="D82" s="182"/>
      <c r="E82" s="180" t="s">
        <v>541</v>
      </c>
    </row>
    <row r="83" spans="1:5" s="158" customFormat="1" ht="32.25" customHeight="1">
      <c r="A83" s="171" t="s">
        <v>59</v>
      </c>
      <c r="B83" s="163"/>
      <c r="C83" s="179">
        <v>2599</v>
      </c>
      <c r="D83" s="182"/>
      <c r="E83" s="180"/>
    </row>
    <row r="84" spans="1:5" s="158" customFormat="1" ht="19.5" customHeight="1">
      <c r="A84" s="171" t="s">
        <v>60</v>
      </c>
      <c r="B84" s="163"/>
      <c r="C84" s="179">
        <v>1975</v>
      </c>
      <c r="D84" s="182"/>
      <c r="E84" s="180"/>
    </row>
    <row r="85" spans="1:5" s="158" customFormat="1" ht="19.5" customHeight="1">
      <c r="A85" s="171" t="s">
        <v>61</v>
      </c>
      <c r="B85" s="163"/>
      <c r="C85" s="179">
        <v>3416</v>
      </c>
      <c r="D85" s="182"/>
      <c r="E85" s="180"/>
    </row>
    <row r="86" spans="1:5" s="158" customFormat="1" ht="26.25" customHeight="1">
      <c r="A86" s="171" t="s">
        <v>62</v>
      </c>
      <c r="B86" s="163"/>
      <c r="C86" s="179">
        <v>4323.68</v>
      </c>
      <c r="D86" s="182"/>
      <c r="E86" s="180" t="s">
        <v>68</v>
      </c>
    </row>
    <row r="87" spans="1:5" s="158" customFormat="1" ht="26.25" customHeight="1">
      <c r="A87" s="171" t="s">
        <v>542</v>
      </c>
      <c r="B87" s="163"/>
      <c r="C87" s="179">
        <v>658.8</v>
      </c>
      <c r="D87" s="182"/>
      <c r="E87" s="180" t="s">
        <v>543</v>
      </c>
    </row>
    <row r="88" spans="1:5" s="158" customFormat="1" ht="32.25" customHeight="1">
      <c r="A88" s="171" t="s">
        <v>63</v>
      </c>
      <c r="B88" s="163"/>
      <c r="C88" s="179">
        <v>2665.7</v>
      </c>
      <c r="D88" s="182"/>
      <c r="E88" s="180"/>
    </row>
    <row r="89" spans="1:5" s="158" customFormat="1" ht="19.5" customHeight="1">
      <c r="A89" s="171" t="s">
        <v>64</v>
      </c>
      <c r="B89" s="163"/>
      <c r="C89" s="179">
        <v>854</v>
      </c>
      <c r="D89" s="182"/>
      <c r="E89" s="180"/>
    </row>
    <row r="90" spans="1:5" s="158" customFormat="1" ht="19.5" customHeight="1">
      <c r="A90" s="171" t="s">
        <v>544</v>
      </c>
      <c r="B90" s="163"/>
      <c r="C90" s="179">
        <f>7940+60+60+40+40</f>
        <v>8140</v>
      </c>
      <c r="D90" s="182"/>
      <c r="E90" s="180" t="s">
        <v>67</v>
      </c>
    </row>
    <row r="91" spans="1:5" s="158" customFormat="1" ht="19.5" customHeight="1">
      <c r="A91" s="171" t="s">
        <v>65</v>
      </c>
      <c r="B91" s="163"/>
      <c r="C91" s="179">
        <v>1355</v>
      </c>
      <c r="D91" s="182"/>
      <c r="E91" s="180"/>
    </row>
    <row r="92" spans="1:5" s="158" customFormat="1" ht="19.5" customHeight="1">
      <c r="A92" s="171" t="s">
        <v>66</v>
      </c>
      <c r="B92" s="163"/>
      <c r="C92" s="179">
        <v>3496</v>
      </c>
      <c r="D92" s="182"/>
      <c r="E92" s="180" t="s">
        <v>67</v>
      </c>
    </row>
    <row r="93" spans="1:5" s="158" customFormat="1" ht="19.5" customHeight="1">
      <c r="A93" s="171" t="s">
        <v>545</v>
      </c>
      <c r="B93" s="163">
        <v>2009</v>
      </c>
      <c r="C93" s="179">
        <v>1650</v>
      </c>
      <c r="D93" s="182"/>
      <c r="E93" s="180" t="s">
        <v>543</v>
      </c>
    </row>
    <row r="94" spans="1:5" s="158" customFormat="1" ht="19.5" customHeight="1">
      <c r="A94" s="171" t="s">
        <v>546</v>
      </c>
      <c r="B94" s="163">
        <v>2009</v>
      </c>
      <c r="C94" s="179">
        <v>418.5</v>
      </c>
      <c r="D94" s="182"/>
      <c r="E94" s="180"/>
    </row>
    <row r="95" spans="1:5" s="158" customFormat="1" ht="19.5" customHeight="1">
      <c r="A95" s="171"/>
      <c r="B95" s="163"/>
      <c r="C95" s="179"/>
      <c r="D95" s="182"/>
      <c r="E95" s="180"/>
    </row>
    <row r="96" spans="1:5" s="158" customFormat="1" ht="30" customHeight="1">
      <c r="A96" s="173"/>
      <c r="B96" s="165" t="s">
        <v>23</v>
      </c>
      <c r="C96" s="192">
        <f>SUM(C75:C94)</f>
        <v>67546.95000000001</v>
      </c>
      <c r="D96" s="182"/>
      <c r="E96" s="180"/>
    </row>
    <row r="97" spans="1:5" s="158" customFormat="1" ht="19.5" customHeight="1">
      <c r="A97" s="218" t="s">
        <v>24</v>
      </c>
      <c r="B97" s="218"/>
      <c r="C97" s="218"/>
      <c r="D97" s="218"/>
      <c r="E97" s="218"/>
    </row>
    <row r="98" spans="1:5" s="158" customFormat="1" ht="36" customHeight="1">
      <c r="A98" s="171" t="s">
        <v>547</v>
      </c>
      <c r="B98" s="163"/>
      <c r="C98" s="179">
        <v>399</v>
      </c>
      <c r="D98" s="182"/>
      <c r="E98" s="180"/>
    </row>
    <row r="99" spans="1:5" s="158" customFormat="1" ht="27.75" customHeight="1">
      <c r="A99" s="171" t="s">
        <v>504</v>
      </c>
      <c r="B99" s="163">
        <v>2003</v>
      </c>
      <c r="C99" s="179">
        <v>3690</v>
      </c>
      <c r="D99" s="182"/>
      <c r="E99" s="180" t="s">
        <v>552</v>
      </c>
    </row>
    <row r="100" spans="1:5" s="158" customFormat="1" ht="27.75" customHeight="1">
      <c r="A100" s="171" t="s">
        <v>548</v>
      </c>
      <c r="B100" s="163"/>
      <c r="C100" s="179">
        <v>17170</v>
      </c>
      <c r="D100" s="182"/>
      <c r="E100" s="180" t="s">
        <v>552</v>
      </c>
    </row>
    <row r="101" spans="1:5" s="158" customFormat="1" ht="19.5" customHeight="1">
      <c r="A101" s="171" t="s">
        <v>505</v>
      </c>
      <c r="B101" s="163">
        <v>2003</v>
      </c>
      <c r="C101" s="179">
        <v>1100</v>
      </c>
      <c r="D101" s="182"/>
      <c r="E101" s="180" t="s">
        <v>552</v>
      </c>
    </row>
    <row r="102" spans="1:5" s="158" customFormat="1" ht="19.5" customHeight="1">
      <c r="A102" s="171" t="s">
        <v>504</v>
      </c>
      <c r="B102" s="163">
        <v>2003</v>
      </c>
      <c r="C102" s="179">
        <v>369</v>
      </c>
      <c r="D102" s="182"/>
      <c r="E102" s="180"/>
    </row>
    <row r="103" spans="1:5" s="158" customFormat="1" ht="19.5" customHeight="1">
      <c r="A103" s="171" t="s">
        <v>506</v>
      </c>
      <c r="B103" s="163">
        <v>2003</v>
      </c>
      <c r="C103" s="179">
        <v>110</v>
      </c>
      <c r="D103" s="182"/>
      <c r="E103" s="180"/>
    </row>
    <row r="104" spans="1:5" s="158" customFormat="1" ht="19.5" customHeight="1">
      <c r="A104" s="161" t="s">
        <v>70</v>
      </c>
      <c r="B104" s="163"/>
      <c r="C104" s="179">
        <v>3550</v>
      </c>
      <c r="D104" s="182"/>
      <c r="E104" s="180"/>
    </row>
    <row r="105" spans="1:5" s="158" customFormat="1" ht="19.5" customHeight="1">
      <c r="A105" s="161" t="s">
        <v>507</v>
      </c>
      <c r="B105" s="163"/>
      <c r="C105" s="179">
        <v>370</v>
      </c>
      <c r="D105" s="182"/>
      <c r="E105" s="180"/>
    </row>
    <row r="106" spans="1:5" s="158" customFormat="1" ht="19.5" customHeight="1">
      <c r="A106" s="161" t="s">
        <v>508</v>
      </c>
      <c r="B106" s="163"/>
      <c r="C106" s="179">
        <v>150</v>
      </c>
      <c r="D106" s="182"/>
      <c r="E106" s="180"/>
    </row>
    <row r="107" spans="1:5" s="158" customFormat="1" ht="19.5" customHeight="1">
      <c r="A107" s="161" t="s">
        <v>71</v>
      </c>
      <c r="B107" s="163"/>
      <c r="C107" s="179">
        <v>2810</v>
      </c>
      <c r="D107" s="182"/>
      <c r="E107" s="180"/>
    </row>
    <row r="108" spans="1:5" s="158" customFormat="1" ht="19.5" customHeight="1">
      <c r="A108" s="161" t="s">
        <v>72</v>
      </c>
      <c r="B108" s="163">
        <v>2006</v>
      </c>
      <c r="C108" s="179">
        <v>760</v>
      </c>
      <c r="D108" s="182"/>
      <c r="E108" s="180"/>
    </row>
    <row r="109" spans="1:5" s="158" customFormat="1" ht="19.5" customHeight="1">
      <c r="A109" s="161" t="s">
        <v>549</v>
      </c>
      <c r="B109" s="163">
        <v>2006</v>
      </c>
      <c r="C109" s="179">
        <v>760</v>
      </c>
      <c r="D109" s="182"/>
      <c r="E109" s="180"/>
    </row>
    <row r="110" spans="1:5" s="158" customFormat="1" ht="19.5" customHeight="1">
      <c r="A110" s="161" t="s">
        <v>73</v>
      </c>
      <c r="B110" s="163"/>
      <c r="C110" s="179">
        <v>2549</v>
      </c>
      <c r="D110" s="182"/>
      <c r="E110" s="180"/>
    </row>
    <row r="111" spans="1:5" s="158" customFormat="1" ht="19.5" customHeight="1">
      <c r="A111" s="161" t="s">
        <v>74</v>
      </c>
      <c r="B111" s="163"/>
      <c r="C111" s="179">
        <v>1899</v>
      </c>
      <c r="D111" s="182"/>
      <c r="E111" s="180"/>
    </row>
    <row r="112" spans="1:5" s="158" customFormat="1" ht="19.5" customHeight="1">
      <c r="A112" s="161" t="s">
        <v>75</v>
      </c>
      <c r="B112" s="163"/>
      <c r="C112" s="179">
        <v>3400</v>
      </c>
      <c r="D112" s="182"/>
      <c r="E112" s="180"/>
    </row>
    <row r="113" spans="1:5" s="158" customFormat="1" ht="19.5" customHeight="1">
      <c r="A113" s="161" t="s">
        <v>76</v>
      </c>
      <c r="B113" s="163"/>
      <c r="C113" s="179">
        <v>1560</v>
      </c>
      <c r="D113" s="182"/>
      <c r="E113" s="180"/>
    </row>
    <row r="114" spans="1:5" s="158" customFormat="1" ht="19.5" customHeight="1">
      <c r="A114" s="161" t="s">
        <v>77</v>
      </c>
      <c r="B114" s="163"/>
      <c r="C114" s="179">
        <v>3416</v>
      </c>
      <c r="D114" s="182"/>
      <c r="E114" s="180" t="s">
        <v>550</v>
      </c>
    </row>
    <row r="115" spans="1:5" s="158" customFormat="1" ht="19.5" customHeight="1">
      <c r="A115" s="161" t="s">
        <v>509</v>
      </c>
      <c r="B115" s="163"/>
      <c r="C115" s="179">
        <v>414.8</v>
      </c>
      <c r="D115" s="182"/>
      <c r="E115" s="180" t="s">
        <v>551</v>
      </c>
    </row>
    <row r="116" spans="1:5" s="158" customFormat="1" ht="31.5" customHeight="1">
      <c r="A116" s="161" t="s">
        <v>78</v>
      </c>
      <c r="B116" s="163"/>
      <c r="C116" s="179">
        <v>5404.6</v>
      </c>
      <c r="D116" s="182"/>
      <c r="E116" s="180" t="s">
        <v>68</v>
      </c>
    </row>
    <row r="117" spans="1:5" s="158" customFormat="1" ht="31.5">
      <c r="A117" s="161" t="s">
        <v>79</v>
      </c>
      <c r="B117" s="163"/>
      <c r="C117" s="179">
        <v>2665.7</v>
      </c>
      <c r="D117" s="182"/>
      <c r="E117" s="180" t="s">
        <v>68</v>
      </c>
    </row>
    <row r="118" spans="1:5" s="158" customFormat="1" ht="19.5" customHeight="1">
      <c r="A118" s="161" t="s">
        <v>80</v>
      </c>
      <c r="B118" s="163"/>
      <c r="C118" s="179">
        <v>2928</v>
      </c>
      <c r="D118" s="182"/>
      <c r="E118" s="180" t="s">
        <v>550</v>
      </c>
    </row>
    <row r="119" spans="1:5" ht="30" customHeight="1">
      <c r="A119" s="172"/>
      <c r="B119" s="164" t="s">
        <v>23</v>
      </c>
      <c r="C119" s="192">
        <f>SUM(C98:C118)</f>
        <v>55475.1</v>
      </c>
      <c r="D119" s="183"/>
      <c r="E119" s="184"/>
    </row>
    <row r="120" spans="1:5" ht="19.5" customHeight="1">
      <c r="A120" s="174" t="s">
        <v>39</v>
      </c>
      <c r="B120" s="166"/>
      <c r="C120" s="193"/>
      <c r="D120" s="174"/>
      <c r="E120" s="174"/>
    </row>
    <row r="121" spans="1:5" ht="19.5" customHeight="1">
      <c r="A121" s="137" t="s">
        <v>553</v>
      </c>
      <c r="B121" s="167">
        <v>2002</v>
      </c>
      <c r="C121" s="179">
        <v>371.41</v>
      </c>
      <c r="D121" s="183"/>
      <c r="E121" s="184"/>
    </row>
    <row r="122" spans="1:5" ht="15.75">
      <c r="A122" s="137" t="s">
        <v>554</v>
      </c>
      <c r="B122" s="167">
        <v>2002</v>
      </c>
      <c r="C122" s="179">
        <v>1151.7</v>
      </c>
      <c r="D122" s="183"/>
      <c r="E122" s="184"/>
    </row>
    <row r="123" spans="1:5" ht="19.5" customHeight="1">
      <c r="A123" s="137" t="s">
        <v>81</v>
      </c>
      <c r="B123" s="167"/>
      <c r="C123" s="179">
        <v>1566</v>
      </c>
      <c r="D123" s="183"/>
      <c r="E123" s="184"/>
    </row>
    <row r="124" spans="1:5" ht="19.5" customHeight="1">
      <c r="A124" s="171" t="s">
        <v>557</v>
      </c>
      <c r="B124" s="167"/>
      <c r="C124" s="179">
        <v>15318</v>
      </c>
      <c r="D124" s="183"/>
      <c r="E124" s="184" t="s">
        <v>555</v>
      </c>
    </row>
    <row r="125" spans="1:5" ht="35.25" customHeight="1">
      <c r="A125" s="171" t="s">
        <v>558</v>
      </c>
      <c r="B125" s="167"/>
      <c r="C125" s="179">
        <v>1872</v>
      </c>
      <c r="D125" s="183"/>
      <c r="E125" s="184"/>
    </row>
    <row r="126" spans="1:5" ht="19.5" customHeight="1">
      <c r="A126" s="171" t="s">
        <v>56</v>
      </c>
      <c r="B126" s="167"/>
      <c r="C126" s="179">
        <v>1000</v>
      </c>
      <c r="D126" s="183"/>
      <c r="E126" s="184"/>
    </row>
    <row r="127" spans="1:5" ht="19.5" customHeight="1">
      <c r="A127" s="171" t="s">
        <v>57</v>
      </c>
      <c r="B127" s="167"/>
      <c r="C127" s="179">
        <v>4034.11</v>
      </c>
      <c r="D127" s="183"/>
      <c r="E127" s="184"/>
    </row>
    <row r="128" spans="1:5" ht="19.5" customHeight="1">
      <c r="A128" s="171" t="s">
        <v>58</v>
      </c>
      <c r="B128" s="167"/>
      <c r="C128" s="179">
        <v>3844.22</v>
      </c>
      <c r="D128" s="183"/>
      <c r="E128" s="184"/>
    </row>
    <row r="129" spans="1:5" ht="19.5" customHeight="1">
      <c r="A129" s="171" t="s">
        <v>540</v>
      </c>
      <c r="B129" s="167"/>
      <c r="C129" s="179">
        <v>4345</v>
      </c>
      <c r="D129" s="183"/>
      <c r="E129" s="184" t="s">
        <v>556</v>
      </c>
    </row>
    <row r="130" spans="1:5" ht="19.5" customHeight="1">
      <c r="A130" s="171" t="s">
        <v>559</v>
      </c>
      <c r="B130" s="167"/>
      <c r="C130" s="179">
        <f>7940+60+60+40+40</f>
        <v>8140</v>
      </c>
      <c r="D130" s="183"/>
      <c r="E130" s="184" t="s">
        <v>560</v>
      </c>
    </row>
    <row r="131" spans="1:5" ht="19.5" customHeight="1">
      <c r="A131" s="137" t="s">
        <v>65</v>
      </c>
      <c r="B131" s="167"/>
      <c r="C131" s="179">
        <v>1355</v>
      </c>
      <c r="D131" s="183"/>
      <c r="E131" s="184"/>
    </row>
    <row r="132" spans="1:5" ht="19.5" customHeight="1">
      <c r="A132" s="171" t="s">
        <v>66</v>
      </c>
      <c r="B132" s="167"/>
      <c r="C132" s="179">
        <v>3496</v>
      </c>
      <c r="D132" s="183"/>
      <c r="E132" s="184"/>
    </row>
    <row r="133" spans="1:5" ht="19.5" customHeight="1">
      <c r="A133" s="137" t="s">
        <v>82</v>
      </c>
      <c r="B133" s="167"/>
      <c r="C133" s="179">
        <v>2257</v>
      </c>
      <c r="D133" s="183"/>
      <c r="E133" s="184"/>
    </row>
    <row r="134" spans="1:5" ht="19.5" customHeight="1">
      <c r="A134" s="171" t="s">
        <v>561</v>
      </c>
      <c r="B134" s="167">
        <v>2008</v>
      </c>
      <c r="C134" s="179">
        <v>459</v>
      </c>
      <c r="D134" s="183"/>
      <c r="E134" s="184"/>
    </row>
    <row r="135" spans="1:5" ht="19.5" customHeight="1">
      <c r="A135" s="171" t="s">
        <v>562</v>
      </c>
      <c r="B135" s="167">
        <v>2008</v>
      </c>
      <c r="C135" s="179">
        <f>1799+89</f>
        <v>1888</v>
      </c>
      <c r="D135" s="183"/>
      <c r="E135" s="184"/>
    </row>
    <row r="136" spans="1:5" ht="19.5" customHeight="1">
      <c r="A136" s="171"/>
      <c r="B136" s="167"/>
      <c r="C136" s="179"/>
      <c r="D136" s="183"/>
      <c r="E136" s="184"/>
    </row>
    <row r="137" spans="1:5" ht="30" customHeight="1">
      <c r="A137" s="172"/>
      <c r="B137" s="164" t="s">
        <v>23</v>
      </c>
      <c r="C137" s="192">
        <f>SUM(C121:C136)</f>
        <v>51097.44</v>
      </c>
      <c r="D137" s="183"/>
      <c r="E137" s="184"/>
    </row>
    <row r="138" spans="1:5" ht="19.5" customHeight="1">
      <c r="A138" s="218" t="s">
        <v>624</v>
      </c>
      <c r="B138" s="218"/>
      <c r="C138" s="218"/>
      <c r="D138" s="218"/>
      <c r="E138" s="218"/>
    </row>
    <row r="139" spans="1:5" ht="19.5" customHeight="1">
      <c r="A139" s="171" t="s">
        <v>83</v>
      </c>
      <c r="B139" s="167"/>
      <c r="C139" s="179">
        <v>438</v>
      </c>
      <c r="D139" s="183"/>
      <c r="E139" s="184"/>
    </row>
    <row r="140" spans="1:5" ht="27.75" customHeight="1">
      <c r="A140" s="171" t="s">
        <v>563</v>
      </c>
      <c r="B140" s="167"/>
      <c r="C140" s="179">
        <v>9496.62</v>
      </c>
      <c r="D140" s="183"/>
      <c r="E140" s="184" t="s">
        <v>84</v>
      </c>
    </row>
    <row r="141" spans="1:5" ht="24" customHeight="1">
      <c r="A141" s="171" t="s">
        <v>564</v>
      </c>
      <c r="B141" s="167"/>
      <c r="C141" s="179">
        <v>2251.68</v>
      </c>
      <c r="D141" s="183"/>
      <c r="E141" s="184" t="s">
        <v>84</v>
      </c>
    </row>
    <row r="142" spans="1:5" ht="24" customHeight="1">
      <c r="A142" s="171" t="s">
        <v>565</v>
      </c>
      <c r="B142" s="167"/>
      <c r="C142" s="179">
        <v>210.82</v>
      </c>
      <c r="D142" s="183"/>
      <c r="E142" s="184"/>
    </row>
    <row r="143" spans="1:5" ht="30" customHeight="1">
      <c r="A143" s="172"/>
      <c r="B143" s="164" t="s">
        <v>23</v>
      </c>
      <c r="C143" s="192">
        <f>SUM(C139:C142)</f>
        <v>12397.12</v>
      </c>
      <c r="D143" s="183"/>
      <c r="E143" s="184"/>
    </row>
    <row r="144" spans="1:5" ht="19.5" customHeight="1">
      <c r="A144" s="218" t="s">
        <v>40</v>
      </c>
      <c r="B144" s="218"/>
      <c r="C144" s="218"/>
      <c r="D144" s="218"/>
      <c r="E144" s="218"/>
    </row>
    <row r="145" spans="1:5" ht="19.5" customHeight="1">
      <c r="A145" s="171" t="s">
        <v>85</v>
      </c>
      <c r="B145" s="167"/>
      <c r="C145" s="179">
        <v>1240</v>
      </c>
      <c r="D145" s="183"/>
      <c r="E145" s="184" t="s">
        <v>68</v>
      </c>
    </row>
    <row r="146" spans="1:5" ht="19.5" customHeight="1">
      <c r="A146" s="171" t="s">
        <v>86</v>
      </c>
      <c r="B146" s="167"/>
      <c r="C146" s="179">
        <v>779.35</v>
      </c>
      <c r="D146" s="183"/>
      <c r="E146" s="184"/>
    </row>
    <row r="147" spans="1:5" ht="19.5" customHeight="1">
      <c r="A147" s="171" t="s">
        <v>566</v>
      </c>
      <c r="B147" s="167"/>
      <c r="C147" s="179">
        <v>414.8</v>
      </c>
      <c r="D147" s="183"/>
      <c r="E147" s="184"/>
    </row>
    <row r="148" spans="1:5" ht="19.5" customHeight="1">
      <c r="A148" s="171" t="s">
        <v>87</v>
      </c>
      <c r="B148" s="167"/>
      <c r="C148" s="179">
        <v>730</v>
      </c>
      <c r="D148" s="183"/>
      <c r="E148" s="184"/>
    </row>
    <row r="149" spans="1:5" ht="19.5" customHeight="1">
      <c r="A149" s="171" t="s">
        <v>88</v>
      </c>
      <c r="B149" s="167"/>
      <c r="C149" s="179">
        <v>733.41</v>
      </c>
      <c r="D149" s="183"/>
      <c r="E149" s="184"/>
    </row>
    <row r="150" spans="1:5" ht="19.5" customHeight="1">
      <c r="A150" s="171" t="s">
        <v>89</v>
      </c>
      <c r="B150" s="167"/>
      <c r="C150" s="179">
        <v>7069.7</v>
      </c>
      <c r="D150" s="183"/>
      <c r="E150" s="184"/>
    </row>
    <row r="151" spans="1:5" ht="19.5" customHeight="1">
      <c r="A151" s="171" t="s">
        <v>90</v>
      </c>
      <c r="B151" s="167"/>
      <c r="C151" s="179">
        <v>2376.8</v>
      </c>
      <c r="D151" s="183"/>
      <c r="E151" s="184"/>
    </row>
    <row r="152" spans="1:5" ht="19.5" customHeight="1">
      <c r="A152" s="171" t="s">
        <v>567</v>
      </c>
      <c r="B152" s="167"/>
      <c r="C152" s="179">
        <f>2323.62+16.65+15.92</f>
        <v>2356.19</v>
      </c>
      <c r="D152" s="183"/>
      <c r="E152" s="184"/>
    </row>
    <row r="153" spans="1:5" ht="34.5" customHeight="1">
      <c r="A153" s="171" t="s">
        <v>568</v>
      </c>
      <c r="B153" s="167"/>
      <c r="C153" s="179">
        <f>16844.58+162.72+155.61+129.06+53.73+38.61+14.85</f>
        <v>17399.160000000003</v>
      </c>
      <c r="D153" s="183"/>
      <c r="E153" s="184" t="s">
        <v>69</v>
      </c>
    </row>
    <row r="154" spans="1:5" ht="31.5" customHeight="1">
      <c r="A154" s="171" t="s">
        <v>569</v>
      </c>
      <c r="B154" s="167"/>
      <c r="C154" s="179">
        <f>1914.97+17.82+17.04+14.14+5.89+23.62</f>
        <v>1993.48</v>
      </c>
      <c r="D154" s="183"/>
      <c r="E154" s="184"/>
    </row>
    <row r="155" spans="1:5" ht="32.25" customHeight="1">
      <c r="A155" s="171" t="s">
        <v>570</v>
      </c>
      <c r="B155" s="167"/>
      <c r="C155" s="179">
        <f>2491.03+12.19</f>
        <v>2503.2200000000003</v>
      </c>
      <c r="D155" s="183"/>
      <c r="E155" s="184"/>
    </row>
    <row r="156" spans="1:5" ht="19.5" customHeight="1">
      <c r="A156" s="171" t="s">
        <v>91</v>
      </c>
      <c r="B156" s="167"/>
      <c r="C156" s="179">
        <v>843.55</v>
      </c>
      <c r="D156" s="183"/>
      <c r="E156" s="184"/>
    </row>
    <row r="157" spans="1:5" ht="19.5" customHeight="1">
      <c r="A157" s="171" t="s">
        <v>92</v>
      </c>
      <c r="B157" s="167"/>
      <c r="C157" s="179">
        <v>2318</v>
      </c>
      <c r="D157" s="183"/>
      <c r="E157" s="184"/>
    </row>
    <row r="158" spans="1:5" ht="30" customHeight="1">
      <c r="A158" s="172"/>
      <c r="B158" s="164" t="s">
        <v>23</v>
      </c>
      <c r="C158" s="192">
        <f>SUM(C145:C157)</f>
        <v>40757.66000000001</v>
      </c>
      <c r="D158" s="183"/>
      <c r="E158" s="184"/>
    </row>
    <row r="159" spans="1:5" ht="19.5" customHeight="1">
      <c r="A159" s="218" t="s">
        <v>41</v>
      </c>
      <c r="B159" s="218"/>
      <c r="C159" s="218"/>
      <c r="D159" s="218"/>
      <c r="E159" s="218"/>
    </row>
    <row r="160" spans="1:5" ht="19.5" customHeight="1">
      <c r="A160" s="171" t="s">
        <v>93</v>
      </c>
      <c r="B160" s="167"/>
      <c r="C160" s="179">
        <v>500</v>
      </c>
      <c r="D160" s="183"/>
      <c r="E160" s="184"/>
    </row>
    <row r="161" spans="1:5" ht="19.5" customHeight="1">
      <c r="A161" s="171" t="s">
        <v>94</v>
      </c>
      <c r="B161" s="167"/>
      <c r="C161" s="179">
        <v>2497</v>
      </c>
      <c r="D161" s="183"/>
      <c r="E161" s="184"/>
    </row>
    <row r="162" spans="1:5" ht="19.5" customHeight="1">
      <c r="A162" s="171" t="s">
        <v>95</v>
      </c>
      <c r="B162" s="167"/>
      <c r="C162" s="179">
        <v>403</v>
      </c>
      <c r="D162" s="183"/>
      <c r="E162" s="184"/>
    </row>
    <row r="163" spans="1:5" ht="19.5" customHeight="1">
      <c r="A163" s="171" t="s">
        <v>507</v>
      </c>
      <c r="B163" s="167"/>
      <c r="C163" s="179">
        <v>390</v>
      </c>
      <c r="D163" s="183"/>
      <c r="E163" s="184"/>
    </row>
    <row r="164" spans="1:5" ht="19.5" customHeight="1">
      <c r="A164" s="171" t="s">
        <v>96</v>
      </c>
      <c r="B164" s="167"/>
      <c r="C164" s="179">
        <v>438</v>
      </c>
      <c r="D164" s="183"/>
      <c r="E164" s="184"/>
    </row>
    <row r="165" spans="1:5" ht="19.5" customHeight="1">
      <c r="A165" s="171" t="s">
        <v>97</v>
      </c>
      <c r="B165" s="167">
        <v>2007</v>
      </c>
      <c r="C165" s="179">
        <v>2684</v>
      </c>
      <c r="D165" s="183"/>
      <c r="E165" s="184"/>
    </row>
    <row r="166" spans="1:5" ht="19.5" customHeight="1">
      <c r="A166" s="171" t="s">
        <v>98</v>
      </c>
      <c r="B166" s="167">
        <v>2008</v>
      </c>
      <c r="C166" s="179">
        <v>2249.32</v>
      </c>
      <c r="D166" s="183"/>
      <c r="E166" s="184"/>
    </row>
    <row r="167" spans="1:5" ht="30" customHeight="1">
      <c r="A167" s="172"/>
      <c r="B167" s="164" t="s">
        <v>23</v>
      </c>
      <c r="C167" s="192">
        <f>SUM(C160:C166)</f>
        <v>9161.32</v>
      </c>
      <c r="D167" s="183"/>
      <c r="E167" s="184"/>
    </row>
    <row r="168" spans="1:5" ht="19.5" customHeight="1">
      <c r="A168" s="218" t="s">
        <v>49</v>
      </c>
      <c r="B168" s="218"/>
      <c r="C168" s="218"/>
      <c r="D168" s="218"/>
      <c r="E168" s="218"/>
    </row>
    <row r="169" spans="1:5" ht="19.5" customHeight="1">
      <c r="A169" s="171" t="s">
        <v>99</v>
      </c>
      <c r="B169" s="167"/>
      <c r="C169" s="179">
        <v>1065.87</v>
      </c>
      <c r="D169" s="183"/>
      <c r="E169" s="184"/>
    </row>
    <row r="170" spans="1:5" ht="19.5" customHeight="1">
      <c r="A170" s="171" t="s">
        <v>100</v>
      </c>
      <c r="B170" s="167"/>
      <c r="C170" s="179">
        <v>556.56</v>
      </c>
      <c r="D170" s="183"/>
      <c r="E170" s="184"/>
    </row>
    <row r="171" spans="1:5" ht="30" customHeight="1">
      <c r="A171" s="172"/>
      <c r="B171" s="164" t="s">
        <v>23</v>
      </c>
      <c r="C171" s="192">
        <f>SUM(C169:C170)</f>
        <v>1622.4299999999998</v>
      </c>
      <c r="D171" s="183"/>
      <c r="E171" s="184"/>
    </row>
    <row r="172" spans="1:5" ht="19.5" customHeight="1">
      <c r="A172" s="218" t="s">
        <v>101</v>
      </c>
      <c r="B172" s="218"/>
      <c r="C172" s="218"/>
      <c r="D172" s="218"/>
      <c r="E172" s="218"/>
    </row>
    <row r="173" spans="1:5" ht="19.5" customHeight="1">
      <c r="A173" s="171" t="s">
        <v>102</v>
      </c>
      <c r="B173" s="167"/>
      <c r="C173" s="179">
        <v>2540.05</v>
      </c>
      <c r="D173" s="183"/>
      <c r="E173" s="184"/>
    </row>
    <row r="174" spans="1:5" ht="31.5">
      <c r="A174" s="171" t="s">
        <v>571</v>
      </c>
      <c r="B174" s="167"/>
      <c r="C174" s="179">
        <v>1415.14</v>
      </c>
      <c r="D174" s="183"/>
      <c r="E174" s="184"/>
    </row>
    <row r="175" spans="1:5" ht="19.5" customHeight="1">
      <c r="A175" s="171" t="s">
        <v>103</v>
      </c>
      <c r="B175" s="167"/>
      <c r="C175" s="179">
        <v>2440</v>
      </c>
      <c r="D175" s="183"/>
      <c r="E175" s="184"/>
    </row>
    <row r="176" spans="1:5" ht="19.5" customHeight="1">
      <c r="A176" s="171" t="s">
        <v>88</v>
      </c>
      <c r="B176" s="167"/>
      <c r="C176" s="179">
        <v>733.41</v>
      </c>
      <c r="D176" s="184"/>
      <c r="E176" s="185"/>
    </row>
    <row r="177" spans="1:5" ht="19.5" customHeight="1">
      <c r="A177" s="171" t="s">
        <v>89</v>
      </c>
      <c r="B177" s="167"/>
      <c r="C177" s="179">
        <v>7069.7</v>
      </c>
      <c r="D177" s="184"/>
      <c r="E177" s="185" t="s">
        <v>556</v>
      </c>
    </row>
    <row r="178" spans="1:5" ht="19.5" customHeight="1">
      <c r="A178" s="171" t="s">
        <v>90</v>
      </c>
      <c r="B178" s="167"/>
      <c r="C178" s="179">
        <v>2376.8</v>
      </c>
      <c r="D178" s="184"/>
      <c r="E178" s="185"/>
    </row>
    <row r="179" spans="1:5" ht="19.5" customHeight="1">
      <c r="A179" s="171" t="s">
        <v>567</v>
      </c>
      <c r="B179" s="167"/>
      <c r="C179" s="179">
        <f>2323.62+16.65+15.92</f>
        <v>2356.19</v>
      </c>
      <c r="D179" s="184"/>
      <c r="E179" s="185"/>
    </row>
    <row r="180" spans="1:5" ht="15.75">
      <c r="A180" s="171" t="s">
        <v>572</v>
      </c>
      <c r="B180" s="167"/>
      <c r="C180" s="179">
        <f>16844.58+162.72+155.61+129.06+53.73+38.61+14.85</f>
        <v>17399.160000000003</v>
      </c>
      <c r="D180" s="184"/>
      <c r="E180" s="185" t="s">
        <v>69</v>
      </c>
    </row>
    <row r="181" spans="1:5" ht="19.5" customHeight="1">
      <c r="A181" s="171" t="s">
        <v>573</v>
      </c>
      <c r="B181" s="167"/>
      <c r="C181" s="179">
        <f>1914.97+17.82+17.04+14.14+5.89+23.62</f>
        <v>1993.48</v>
      </c>
      <c r="D181" s="184"/>
      <c r="E181" s="185"/>
    </row>
    <row r="182" spans="1:5" ht="31.5">
      <c r="A182" s="171" t="s">
        <v>570</v>
      </c>
      <c r="B182" s="167"/>
      <c r="C182" s="179">
        <f>2491.03+12.19</f>
        <v>2503.2200000000003</v>
      </c>
      <c r="D182" s="184"/>
      <c r="E182" s="185"/>
    </row>
    <row r="183" spans="1:5" ht="19.5" customHeight="1">
      <c r="A183" s="171" t="s">
        <v>91</v>
      </c>
      <c r="B183" s="167"/>
      <c r="C183" s="179">
        <v>843.55</v>
      </c>
      <c r="D183" s="184"/>
      <c r="E183" s="185"/>
    </row>
    <row r="184" spans="1:5" ht="30" customHeight="1">
      <c r="A184" s="172"/>
      <c r="B184" s="164" t="s">
        <v>23</v>
      </c>
      <c r="C184" s="192">
        <f>SUM(C173:C183)</f>
        <v>41670.700000000004</v>
      </c>
      <c r="D184" s="183"/>
      <c r="E184" s="184"/>
    </row>
    <row r="185" spans="1:5" ht="19.5" customHeight="1">
      <c r="A185" s="218" t="s">
        <v>586</v>
      </c>
      <c r="B185" s="218"/>
      <c r="C185" s="218"/>
      <c r="D185" s="218"/>
      <c r="E185" s="218"/>
    </row>
    <row r="186" spans="1:5" ht="27.75" customHeight="1">
      <c r="A186" s="171" t="s">
        <v>104</v>
      </c>
      <c r="B186" s="138"/>
      <c r="C186" s="179">
        <v>1611</v>
      </c>
      <c r="D186" s="183"/>
      <c r="E186" s="184"/>
    </row>
    <row r="187" spans="1:5" ht="33" customHeight="1">
      <c r="A187" s="171" t="s">
        <v>105</v>
      </c>
      <c r="B187" s="138"/>
      <c r="C187" s="179">
        <v>3550</v>
      </c>
      <c r="D187" s="183"/>
      <c r="E187" s="184"/>
    </row>
    <row r="188" spans="1:5" ht="19.5" customHeight="1">
      <c r="A188" s="171" t="s">
        <v>106</v>
      </c>
      <c r="B188" s="138"/>
      <c r="C188" s="179">
        <v>2810</v>
      </c>
      <c r="D188" s="183"/>
      <c r="E188" s="184"/>
    </row>
    <row r="189" spans="1:5" ht="19.5" customHeight="1">
      <c r="A189" s="171" t="s">
        <v>544</v>
      </c>
      <c r="B189" s="138"/>
      <c r="C189" s="179">
        <f>7940+60+60+40+40</f>
        <v>8140</v>
      </c>
      <c r="D189" s="183"/>
      <c r="E189" s="184"/>
    </row>
    <row r="190" spans="1:5" ht="15.75">
      <c r="A190" s="171" t="s">
        <v>574</v>
      </c>
      <c r="B190" s="138">
        <v>2002</v>
      </c>
      <c r="C190" s="179">
        <f>4474.35+1034.6+92.59+116.4+5.82+261.9+194+140.89+382.42+92.59+82.84+92.59+741.39+370+150</f>
        <v>8232.380000000001</v>
      </c>
      <c r="D190" s="183"/>
      <c r="E190" s="184" t="s">
        <v>575</v>
      </c>
    </row>
    <row r="191" spans="1:5" ht="19.5" customHeight="1">
      <c r="A191" s="171" t="s">
        <v>576</v>
      </c>
      <c r="B191" s="138">
        <v>2007</v>
      </c>
      <c r="C191" s="179">
        <v>3496</v>
      </c>
      <c r="D191" s="183"/>
      <c r="E191" s="184" t="s">
        <v>560</v>
      </c>
    </row>
    <row r="192" spans="1:5" ht="19.5" customHeight="1">
      <c r="A192" s="171" t="s">
        <v>65</v>
      </c>
      <c r="B192" s="138">
        <v>2007</v>
      </c>
      <c r="C192" s="179">
        <v>1355</v>
      </c>
      <c r="D192" s="183"/>
      <c r="E192" s="184"/>
    </row>
    <row r="193" spans="1:5" ht="19.5" customHeight="1">
      <c r="A193" s="137" t="s">
        <v>77</v>
      </c>
      <c r="B193" s="138">
        <v>2007</v>
      </c>
      <c r="C193" s="179">
        <v>3416</v>
      </c>
      <c r="D193" s="183"/>
      <c r="E193" s="184"/>
    </row>
    <row r="194" spans="1:5" ht="19.5" customHeight="1">
      <c r="A194" s="137" t="s">
        <v>509</v>
      </c>
      <c r="B194" s="138">
        <v>2007</v>
      </c>
      <c r="C194" s="179">
        <v>658.8</v>
      </c>
      <c r="D194" s="183"/>
      <c r="E194" s="184" t="s">
        <v>551</v>
      </c>
    </row>
    <row r="195" spans="1:5" ht="19.5" customHeight="1">
      <c r="A195" s="137" t="s">
        <v>578</v>
      </c>
      <c r="B195" s="138">
        <v>2007</v>
      </c>
      <c r="C195" s="179">
        <v>2161.84</v>
      </c>
      <c r="D195" s="183"/>
      <c r="E195" s="184" t="s">
        <v>551</v>
      </c>
    </row>
    <row r="196" spans="1:5" ht="31.5">
      <c r="A196" s="137" t="s">
        <v>577</v>
      </c>
      <c r="B196" s="138">
        <v>2007</v>
      </c>
      <c r="C196" s="179">
        <v>1066.28</v>
      </c>
      <c r="D196" s="183"/>
      <c r="E196" s="184" t="s">
        <v>551</v>
      </c>
    </row>
    <row r="197" spans="1:5" ht="19.5" customHeight="1">
      <c r="A197" s="171" t="s">
        <v>579</v>
      </c>
      <c r="B197" s="138">
        <v>2007</v>
      </c>
      <c r="C197" s="179">
        <v>854</v>
      </c>
      <c r="D197" s="183"/>
      <c r="E197" s="184" t="s">
        <v>551</v>
      </c>
    </row>
    <row r="198" spans="1:5" ht="19.5" customHeight="1">
      <c r="A198" s="171" t="s">
        <v>580</v>
      </c>
      <c r="B198" s="138">
        <v>2008</v>
      </c>
      <c r="C198" s="179">
        <f>2440+99+36</f>
        <v>2575</v>
      </c>
      <c r="D198" s="183"/>
      <c r="E198" s="184" t="s">
        <v>551</v>
      </c>
    </row>
    <row r="199" spans="1:5" ht="19.5" customHeight="1">
      <c r="A199" s="137" t="s">
        <v>581</v>
      </c>
      <c r="B199" s="138">
        <v>2008</v>
      </c>
      <c r="C199" s="179">
        <v>868.56</v>
      </c>
      <c r="D199" s="183"/>
      <c r="E199" s="184" t="s">
        <v>551</v>
      </c>
    </row>
    <row r="200" spans="1:5" ht="19.5" customHeight="1">
      <c r="A200" s="137" t="s">
        <v>582</v>
      </c>
      <c r="B200" s="138">
        <v>2008</v>
      </c>
      <c r="C200" s="179">
        <v>215.16</v>
      </c>
      <c r="D200" s="183"/>
      <c r="E200" s="184" t="s">
        <v>551</v>
      </c>
    </row>
    <row r="201" spans="1:5" ht="19.5" customHeight="1">
      <c r="A201" s="137" t="s">
        <v>583</v>
      </c>
      <c r="B201" s="138">
        <v>2008</v>
      </c>
      <c r="C201" s="179">
        <v>4111.66</v>
      </c>
      <c r="D201" s="183"/>
      <c r="E201" s="184" t="s">
        <v>551</v>
      </c>
    </row>
    <row r="202" spans="1:5" ht="19.5" customHeight="1">
      <c r="A202" s="137" t="s">
        <v>585</v>
      </c>
      <c r="B202" s="138">
        <v>2008</v>
      </c>
      <c r="C202" s="179">
        <v>798</v>
      </c>
      <c r="D202" s="183"/>
      <c r="E202" s="184" t="s">
        <v>551</v>
      </c>
    </row>
    <row r="203" spans="1:5" ht="19.5" customHeight="1">
      <c r="A203" s="137" t="s">
        <v>584</v>
      </c>
      <c r="B203" s="138">
        <v>2008</v>
      </c>
      <c r="C203" s="179">
        <v>649.04</v>
      </c>
      <c r="D203" s="183"/>
      <c r="E203" s="184" t="s">
        <v>551</v>
      </c>
    </row>
    <row r="204" spans="1:5" ht="30" customHeight="1">
      <c r="A204" s="172"/>
      <c r="B204" s="164" t="s">
        <v>23</v>
      </c>
      <c r="C204" s="192">
        <f>SUM(C186:C203)</f>
        <v>46568.72000000001</v>
      </c>
      <c r="D204" s="183"/>
      <c r="E204" s="184"/>
    </row>
    <row r="205" spans="1:5" ht="19.5" customHeight="1">
      <c r="A205" s="218" t="s">
        <v>587</v>
      </c>
      <c r="B205" s="218"/>
      <c r="C205" s="218"/>
      <c r="D205" s="218"/>
      <c r="E205" s="218"/>
    </row>
    <row r="206" spans="1:5" ht="19.5" customHeight="1">
      <c r="A206" s="171" t="s">
        <v>102</v>
      </c>
      <c r="B206" s="167"/>
      <c r="C206" s="179">
        <v>2540.05</v>
      </c>
      <c r="D206" s="183"/>
      <c r="E206" s="184"/>
    </row>
    <row r="207" spans="1:5" ht="19.5" customHeight="1">
      <c r="A207" s="171" t="s">
        <v>108</v>
      </c>
      <c r="B207" s="167"/>
      <c r="C207" s="179">
        <v>1415.14</v>
      </c>
      <c r="D207" s="183"/>
      <c r="E207" s="184"/>
    </row>
    <row r="208" spans="1:5" ht="30" customHeight="1">
      <c r="A208" s="171" t="s">
        <v>107</v>
      </c>
      <c r="B208" s="167"/>
      <c r="C208" s="179">
        <v>3550</v>
      </c>
      <c r="D208" s="183"/>
      <c r="E208" s="184"/>
    </row>
    <row r="209" spans="1:5" ht="19.5" customHeight="1">
      <c r="A209" s="171" t="s">
        <v>71</v>
      </c>
      <c r="B209" s="167"/>
      <c r="C209" s="179">
        <v>2810</v>
      </c>
      <c r="D209" s="183"/>
      <c r="E209" s="184"/>
    </row>
    <row r="210" spans="1:256" ht="31.5">
      <c r="A210" s="137" t="s">
        <v>588</v>
      </c>
      <c r="B210" s="138">
        <v>2009</v>
      </c>
      <c r="C210" s="209">
        <f>2399+150+189</f>
        <v>2738</v>
      </c>
      <c r="D210" s="137"/>
      <c r="E210" s="137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59"/>
      <c r="AK210" s="159"/>
      <c r="AL210" s="159"/>
      <c r="AM210" s="159"/>
      <c r="AN210" s="159"/>
      <c r="AO210" s="159"/>
      <c r="AP210" s="159"/>
      <c r="AQ210" s="159"/>
      <c r="AR210" s="159"/>
      <c r="AS210" s="159"/>
      <c r="AT210" s="159"/>
      <c r="AU210" s="159"/>
      <c r="AV210" s="159"/>
      <c r="AW210" s="159"/>
      <c r="AX210" s="159"/>
      <c r="AY210" s="159"/>
      <c r="AZ210" s="159"/>
      <c r="BA210" s="159"/>
      <c r="BB210" s="159"/>
      <c r="BC210" s="159"/>
      <c r="BD210" s="159"/>
      <c r="BE210" s="159"/>
      <c r="BF210" s="159"/>
      <c r="BG210" s="159"/>
      <c r="BH210" s="159"/>
      <c r="BI210" s="159"/>
      <c r="BJ210" s="159"/>
      <c r="BK210" s="159"/>
      <c r="BL210" s="159"/>
      <c r="BM210" s="159"/>
      <c r="BN210" s="159"/>
      <c r="BO210" s="159"/>
      <c r="BP210" s="159"/>
      <c r="BQ210" s="159"/>
      <c r="BR210" s="159"/>
      <c r="BS210" s="159"/>
      <c r="BT210" s="159"/>
      <c r="BU210" s="159"/>
      <c r="BV210" s="159"/>
      <c r="BW210" s="159"/>
      <c r="BX210" s="159"/>
      <c r="BY210" s="159"/>
      <c r="BZ210" s="159"/>
      <c r="CA210" s="159"/>
      <c r="CB210" s="159"/>
      <c r="CC210" s="159"/>
      <c r="CD210" s="159"/>
      <c r="CE210" s="159"/>
      <c r="CF210" s="159"/>
      <c r="CG210" s="159"/>
      <c r="CH210" s="159"/>
      <c r="CI210" s="159"/>
      <c r="CJ210" s="159"/>
      <c r="CK210" s="159"/>
      <c r="CL210" s="159"/>
      <c r="CM210" s="159"/>
      <c r="CN210" s="159"/>
      <c r="CO210" s="159"/>
      <c r="CP210" s="159"/>
      <c r="CQ210" s="159"/>
      <c r="CR210" s="159"/>
      <c r="CS210" s="159"/>
      <c r="CT210" s="159"/>
      <c r="CU210" s="159"/>
      <c r="CV210" s="159"/>
      <c r="CW210" s="159"/>
      <c r="CX210" s="159"/>
      <c r="CY210" s="159"/>
      <c r="CZ210" s="159"/>
      <c r="DA210" s="159"/>
      <c r="DB210" s="159"/>
      <c r="DC210" s="159"/>
      <c r="DD210" s="159"/>
      <c r="DE210" s="159"/>
      <c r="DF210" s="159"/>
      <c r="DG210" s="159"/>
      <c r="DH210" s="159"/>
      <c r="DI210" s="159"/>
      <c r="DJ210" s="159"/>
      <c r="DK210" s="159"/>
      <c r="DL210" s="159"/>
      <c r="DM210" s="159"/>
      <c r="DN210" s="159"/>
      <c r="DO210" s="159"/>
      <c r="DP210" s="159"/>
      <c r="DQ210" s="159"/>
      <c r="DR210" s="159"/>
      <c r="DS210" s="159"/>
      <c r="DT210" s="159"/>
      <c r="DU210" s="159"/>
      <c r="DV210" s="159"/>
      <c r="DW210" s="159"/>
      <c r="DX210" s="159"/>
      <c r="DY210" s="159"/>
      <c r="DZ210" s="159"/>
      <c r="EA210" s="159"/>
      <c r="EB210" s="159"/>
      <c r="EC210" s="159"/>
      <c r="ED210" s="159"/>
      <c r="EE210" s="159"/>
      <c r="EF210" s="159"/>
      <c r="EG210" s="159"/>
      <c r="EH210" s="159"/>
      <c r="EI210" s="159"/>
      <c r="EJ210" s="159"/>
      <c r="EK210" s="159"/>
      <c r="EL210" s="159"/>
      <c r="EM210" s="159"/>
      <c r="EN210" s="159"/>
      <c r="EO210" s="159"/>
      <c r="EP210" s="159"/>
      <c r="EQ210" s="159"/>
      <c r="ER210" s="159"/>
      <c r="ES210" s="159"/>
      <c r="ET210" s="159"/>
      <c r="EU210" s="159"/>
      <c r="EV210" s="159"/>
      <c r="EW210" s="159"/>
      <c r="EX210" s="159"/>
      <c r="EY210" s="159"/>
      <c r="EZ210" s="159"/>
      <c r="FA210" s="159"/>
      <c r="FB210" s="159"/>
      <c r="FC210" s="159"/>
      <c r="FD210" s="159"/>
      <c r="FE210" s="159"/>
      <c r="FF210" s="159"/>
      <c r="FG210" s="159"/>
      <c r="FH210" s="159"/>
      <c r="FI210" s="159"/>
      <c r="FJ210" s="159"/>
      <c r="FK210" s="159"/>
      <c r="FL210" s="159"/>
      <c r="FM210" s="159"/>
      <c r="FN210" s="159"/>
      <c r="FO210" s="159"/>
      <c r="FP210" s="159"/>
      <c r="FQ210" s="159"/>
      <c r="FR210" s="159"/>
      <c r="FS210" s="159"/>
      <c r="FT210" s="159"/>
      <c r="FU210" s="159"/>
      <c r="FV210" s="159"/>
      <c r="FW210" s="159"/>
      <c r="FX210" s="159"/>
      <c r="FY210" s="159"/>
      <c r="FZ210" s="159"/>
      <c r="GA210" s="159"/>
      <c r="GB210" s="159"/>
      <c r="GC210" s="159"/>
      <c r="GD210" s="159"/>
      <c r="GE210" s="159"/>
      <c r="GF210" s="159"/>
      <c r="GG210" s="159"/>
      <c r="GH210" s="159"/>
      <c r="GI210" s="159"/>
      <c r="GJ210" s="159"/>
      <c r="GK210" s="159"/>
      <c r="GL210" s="159"/>
      <c r="GM210" s="159"/>
      <c r="GN210" s="159"/>
      <c r="GO210" s="159"/>
      <c r="GP210" s="159"/>
      <c r="GQ210" s="159"/>
      <c r="GR210" s="159"/>
      <c r="GS210" s="159"/>
      <c r="GT210" s="159"/>
      <c r="GU210" s="159"/>
      <c r="GV210" s="159"/>
      <c r="GW210" s="159"/>
      <c r="GX210" s="159"/>
      <c r="GY210" s="159"/>
      <c r="GZ210" s="159"/>
      <c r="HA210" s="159"/>
      <c r="HB210" s="159"/>
      <c r="HC210" s="159"/>
      <c r="HD210" s="159"/>
      <c r="HE210" s="159"/>
      <c r="HF210" s="159"/>
      <c r="HG210" s="159"/>
      <c r="HH210" s="159"/>
      <c r="HI210" s="159"/>
      <c r="HJ210" s="159"/>
      <c r="HK210" s="159"/>
      <c r="HL210" s="159"/>
      <c r="HM210" s="159"/>
      <c r="HN210" s="159"/>
      <c r="HO210" s="159"/>
      <c r="HP210" s="159"/>
      <c r="HQ210" s="159"/>
      <c r="HR210" s="159"/>
      <c r="HS210" s="159"/>
      <c r="HT210" s="159"/>
      <c r="HU210" s="159"/>
      <c r="HV210" s="159"/>
      <c r="HW210" s="159"/>
      <c r="HX210" s="159"/>
      <c r="HY210" s="159"/>
      <c r="HZ210" s="159"/>
      <c r="IA210" s="159"/>
      <c r="IB210" s="159"/>
      <c r="IC210" s="159"/>
      <c r="ID210" s="159"/>
      <c r="IE210" s="159"/>
      <c r="IF210" s="159"/>
      <c r="IG210" s="159"/>
      <c r="IH210" s="159"/>
      <c r="II210" s="159"/>
      <c r="IJ210" s="159"/>
      <c r="IK210" s="159"/>
      <c r="IL210" s="159"/>
      <c r="IM210" s="159"/>
      <c r="IN210" s="159"/>
      <c r="IO210" s="159"/>
      <c r="IP210" s="159"/>
      <c r="IQ210" s="159"/>
      <c r="IR210" s="159"/>
      <c r="IS210" s="159"/>
      <c r="IT210" s="159"/>
      <c r="IU210" s="159"/>
      <c r="IV210" s="159"/>
    </row>
    <row r="211" spans="1:5" ht="19.5" customHeight="1">
      <c r="A211" s="171" t="s">
        <v>589</v>
      </c>
      <c r="B211" s="167">
        <v>2000</v>
      </c>
      <c r="C211" s="179">
        <f>278+357.97+370+150</f>
        <v>1155.97</v>
      </c>
      <c r="D211" s="183"/>
      <c r="E211" s="184">
        <v>4</v>
      </c>
    </row>
    <row r="212" spans="1:5" ht="19.5" customHeight="1">
      <c r="A212" s="171"/>
      <c r="B212" s="167"/>
      <c r="C212" s="179"/>
      <c r="D212" s="183"/>
      <c r="E212" s="184"/>
    </row>
    <row r="213" spans="1:5" ht="19.5" customHeight="1">
      <c r="A213" s="171"/>
      <c r="B213" s="167"/>
      <c r="C213" s="179"/>
      <c r="D213" s="183"/>
      <c r="E213" s="184"/>
    </row>
    <row r="214" spans="1:5" ht="30" customHeight="1">
      <c r="A214" s="172"/>
      <c r="B214" s="164" t="s">
        <v>23</v>
      </c>
      <c r="C214" s="192">
        <f>SUM(C206:C213)</f>
        <v>14209.16</v>
      </c>
      <c r="D214" s="183"/>
      <c r="E214" s="184"/>
    </row>
    <row r="215" spans="1:5" ht="19.5" customHeight="1">
      <c r="A215" s="218" t="s">
        <v>590</v>
      </c>
      <c r="B215" s="218"/>
      <c r="C215" s="218"/>
      <c r="D215" s="218"/>
      <c r="E215" s="218"/>
    </row>
    <row r="216" spans="1:5" ht="19.5" customHeight="1">
      <c r="A216" s="171" t="s">
        <v>591</v>
      </c>
      <c r="B216" s="167">
        <v>2009</v>
      </c>
      <c r="C216" s="179">
        <v>2079</v>
      </c>
      <c r="D216" s="183"/>
      <c r="E216" s="184"/>
    </row>
    <row r="217" spans="1:5" ht="19.5" customHeight="1">
      <c r="A217" s="171"/>
      <c r="B217" s="164" t="s">
        <v>23</v>
      </c>
      <c r="C217" s="179">
        <f>SUM(C216)</f>
        <v>2079</v>
      </c>
      <c r="D217" s="183"/>
      <c r="E217" s="184"/>
    </row>
    <row r="218" spans="1:5" ht="19.5" customHeight="1">
      <c r="A218" s="218" t="s">
        <v>46</v>
      </c>
      <c r="B218" s="218"/>
      <c r="C218" s="218"/>
      <c r="D218" s="218"/>
      <c r="E218" s="218"/>
    </row>
    <row r="219" spans="1:5" ht="39" customHeight="1">
      <c r="A219" s="171" t="s">
        <v>109</v>
      </c>
      <c r="B219" s="167"/>
      <c r="C219" s="179">
        <v>962.3</v>
      </c>
      <c r="D219" s="183"/>
      <c r="E219" s="184"/>
    </row>
    <row r="220" spans="1:5" ht="19.5" customHeight="1">
      <c r="A220" s="171" t="s">
        <v>110</v>
      </c>
      <c r="B220" s="167"/>
      <c r="C220" s="179">
        <v>1064</v>
      </c>
      <c r="D220" s="183"/>
      <c r="E220" s="184"/>
    </row>
    <row r="221" spans="1:5" ht="19.5" customHeight="1">
      <c r="A221" s="171" t="s">
        <v>111</v>
      </c>
      <c r="B221" s="167"/>
      <c r="C221" s="179">
        <v>548</v>
      </c>
      <c r="D221" s="183"/>
      <c r="E221" s="184"/>
    </row>
    <row r="222" spans="1:5" ht="30" customHeight="1">
      <c r="A222" s="172"/>
      <c r="B222" s="164" t="s">
        <v>23</v>
      </c>
      <c r="C222" s="192">
        <f>SUM(C219:C221)</f>
        <v>2574.3</v>
      </c>
      <c r="D222" s="183"/>
      <c r="E222" s="184"/>
    </row>
    <row r="223" spans="1:5" ht="19.5" customHeight="1">
      <c r="A223" s="218" t="s">
        <v>47</v>
      </c>
      <c r="B223" s="218"/>
      <c r="C223" s="218"/>
      <c r="D223" s="218"/>
      <c r="E223" s="218"/>
    </row>
    <row r="224" spans="1:5" ht="19.5" customHeight="1">
      <c r="A224" s="171" t="s">
        <v>88</v>
      </c>
      <c r="B224" s="167"/>
      <c r="C224" s="179">
        <v>733.41</v>
      </c>
      <c r="D224" s="183"/>
      <c r="E224" s="184"/>
    </row>
    <row r="225" spans="1:5" ht="19.5" customHeight="1">
      <c r="A225" s="171" t="s">
        <v>89</v>
      </c>
      <c r="B225" s="167"/>
      <c r="C225" s="179">
        <v>7069.7</v>
      </c>
      <c r="D225" s="183"/>
      <c r="E225" s="184" t="s">
        <v>592</v>
      </c>
    </row>
    <row r="226" spans="1:5" ht="19.5" customHeight="1">
      <c r="A226" s="171" t="s">
        <v>90</v>
      </c>
      <c r="B226" s="167"/>
      <c r="C226" s="179">
        <v>2376.8</v>
      </c>
      <c r="D226" s="183"/>
      <c r="E226" s="184"/>
    </row>
    <row r="227" spans="1:5" ht="19.5" customHeight="1">
      <c r="A227" s="171" t="s">
        <v>567</v>
      </c>
      <c r="B227" s="167"/>
      <c r="C227" s="179">
        <f>2323.62+16.65+15.92</f>
        <v>2356.19</v>
      </c>
      <c r="D227" s="183"/>
      <c r="E227" s="184"/>
    </row>
    <row r="228" spans="1:5" ht="31.5" customHeight="1">
      <c r="A228" s="171" t="s">
        <v>593</v>
      </c>
      <c r="B228" s="167"/>
      <c r="C228" s="179">
        <f>16844.58+162.72+155.61+129.06+53.73+38.61+14.85</f>
        <v>17399.160000000003</v>
      </c>
      <c r="D228" s="183"/>
      <c r="E228" s="184" t="s">
        <v>69</v>
      </c>
    </row>
    <row r="229" spans="1:5" ht="31.5" customHeight="1">
      <c r="A229" s="171" t="s">
        <v>594</v>
      </c>
      <c r="B229" s="167"/>
      <c r="C229" s="179">
        <f>1914.97+17.82+17.04+14.14+5.89+23.62</f>
        <v>1993.48</v>
      </c>
      <c r="D229" s="183"/>
      <c r="E229" s="184"/>
    </row>
    <row r="230" spans="1:5" ht="31.5" customHeight="1">
      <c r="A230" s="171" t="s">
        <v>595</v>
      </c>
      <c r="B230" s="167"/>
      <c r="C230" s="179">
        <f>2491.03+12.19</f>
        <v>2503.2200000000003</v>
      </c>
      <c r="D230" s="183"/>
      <c r="E230" s="184"/>
    </row>
    <row r="231" spans="1:5" ht="31.5" customHeight="1">
      <c r="A231" s="171" t="s">
        <v>596</v>
      </c>
      <c r="B231" s="167"/>
      <c r="C231" s="179">
        <v>843.55</v>
      </c>
      <c r="D231" s="183"/>
      <c r="E231" s="184"/>
    </row>
    <row r="232" spans="1:5" ht="30" customHeight="1">
      <c r="A232" s="172"/>
      <c r="B232" s="164" t="s">
        <v>23</v>
      </c>
      <c r="C232" s="192">
        <f>SUM(C224:C231)</f>
        <v>35275.51</v>
      </c>
      <c r="D232" s="183"/>
      <c r="E232" s="184"/>
    </row>
    <row r="233" spans="1:5" ht="19.5" customHeight="1">
      <c r="A233" s="218" t="s">
        <v>48</v>
      </c>
      <c r="B233" s="218"/>
      <c r="C233" s="218"/>
      <c r="D233" s="218"/>
      <c r="E233" s="218"/>
    </row>
    <row r="234" spans="1:5" ht="19.5" customHeight="1">
      <c r="A234" s="172" t="s">
        <v>597</v>
      </c>
      <c r="B234" s="167"/>
      <c r="C234" s="179">
        <f>2149+60</f>
        <v>2209</v>
      </c>
      <c r="D234" s="183"/>
      <c r="E234" s="184"/>
    </row>
    <row r="235" spans="1:5" ht="30" customHeight="1">
      <c r="A235" s="172"/>
      <c r="B235" s="164" t="s">
        <v>23</v>
      </c>
      <c r="C235" s="192">
        <f>SUM(C234)</f>
        <v>2209</v>
      </c>
      <c r="D235" s="183"/>
      <c r="E235" s="184"/>
    </row>
    <row r="236" spans="1:5" ht="19.5" customHeight="1">
      <c r="A236" s="218" t="s">
        <v>50</v>
      </c>
      <c r="B236" s="218"/>
      <c r="C236" s="218"/>
      <c r="D236" s="218"/>
      <c r="E236" s="218"/>
    </row>
    <row r="237" spans="1:5" ht="19.5" customHeight="1">
      <c r="A237" s="172" t="s">
        <v>598</v>
      </c>
      <c r="B237" s="167"/>
      <c r="C237" s="179">
        <v>2299</v>
      </c>
      <c r="D237" s="183"/>
      <c r="E237" s="184"/>
    </row>
    <row r="238" spans="1:5" ht="30" customHeight="1">
      <c r="A238" s="172"/>
      <c r="B238" s="164" t="s">
        <v>23</v>
      </c>
      <c r="C238" s="192">
        <f>SUM(C237)</f>
        <v>2299</v>
      </c>
      <c r="D238" s="183"/>
      <c r="E238" s="184"/>
    </row>
    <row r="239" spans="1:5" ht="19.5" customHeight="1">
      <c r="A239" s="218" t="s">
        <v>51</v>
      </c>
      <c r="B239" s="218"/>
      <c r="C239" s="218"/>
      <c r="D239" s="218"/>
      <c r="E239" s="218"/>
    </row>
    <row r="240" spans="1:5" ht="19.5" customHeight="1">
      <c r="A240" s="172" t="s">
        <v>112</v>
      </c>
      <c r="B240" s="167"/>
      <c r="C240" s="194">
        <v>3165.54</v>
      </c>
      <c r="D240" s="183"/>
      <c r="E240" s="184"/>
    </row>
    <row r="241" spans="1:5" ht="19.5" customHeight="1">
      <c r="A241" s="172" t="s">
        <v>112</v>
      </c>
      <c r="B241" s="167"/>
      <c r="C241" s="194">
        <v>3165.54</v>
      </c>
      <c r="D241" s="183"/>
      <c r="E241" s="184"/>
    </row>
    <row r="242" spans="1:5" ht="19.5" customHeight="1">
      <c r="A242" s="172" t="s">
        <v>113</v>
      </c>
      <c r="B242" s="167"/>
      <c r="C242" s="194">
        <v>750.56</v>
      </c>
      <c r="D242" s="183"/>
      <c r="E242" s="184"/>
    </row>
    <row r="243" spans="1:5" ht="19.5" customHeight="1">
      <c r="A243" s="172" t="s">
        <v>113</v>
      </c>
      <c r="B243" s="168"/>
      <c r="C243" s="195">
        <v>750.56</v>
      </c>
      <c r="D243" s="186"/>
      <c r="E243" s="187"/>
    </row>
    <row r="244" spans="1:5" ht="30" customHeight="1">
      <c r="A244" s="172"/>
      <c r="B244" s="164" t="s">
        <v>23</v>
      </c>
      <c r="C244" s="192">
        <f>SUM(C240:C243)</f>
        <v>7832.199999999999</v>
      </c>
      <c r="D244" s="183"/>
      <c r="E244" s="184"/>
    </row>
    <row r="245" spans="1:5" ht="19.5" customHeight="1">
      <c r="A245" s="218" t="s">
        <v>52</v>
      </c>
      <c r="B245" s="218"/>
      <c r="C245" s="218"/>
      <c r="D245" s="218"/>
      <c r="E245" s="218"/>
    </row>
    <row r="246" spans="1:5" ht="19.5" customHeight="1">
      <c r="A246" s="175" t="s">
        <v>251</v>
      </c>
      <c r="B246" s="165"/>
      <c r="C246" s="196"/>
      <c r="D246" s="175"/>
      <c r="E246" s="175"/>
    </row>
    <row r="247" spans="1:5" ht="19.5" customHeight="1">
      <c r="A247" s="218" t="s">
        <v>599</v>
      </c>
      <c r="B247" s="218"/>
      <c r="C247" s="218"/>
      <c r="D247" s="218"/>
      <c r="E247" s="218"/>
    </row>
    <row r="248" spans="1:5" ht="19.5" customHeight="1">
      <c r="A248" s="176" t="s">
        <v>600</v>
      </c>
      <c r="B248" s="163">
        <v>2008</v>
      </c>
      <c r="C248" s="173">
        <v>2249.33</v>
      </c>
      <c r="D248" s="175"/>
      <c r="E248" s="175"/>
    </row>
    <row r="249" spans="1:5" ht="19.5" customHeight="1">
      <c r="A249" s="176"/>
      <c r="B249" s="165" t="s">
        <v>23</v>
      </c>
      <c r="C249" s="196">
        <f>SUM(C248)</f>
        <v>2249.33</v>
      </c>
      <c r="D249" s="175"/>
      <c r="E249" s="175"/>
    </row>
    <row r="250" spans="1:5" ht="19.5" customHeight="1">
      <c r="A250" s="176"/>
      <c r="B250" s="163"/>
      <c r="C250" s="173"/>
      <c r="D250" s="175"/>
      <c r="E250" s="175"/>
    </row>
    <row r="251" spans="3:4" ht="37.5" customHeight="1">
      <c r="C251" s="197" t="s">
        <v>19</v>
      </c>
      <c r="D251" s="210">
        <f>C249+C244+C246+C238+C235+C232+C222+C217+C214+C204+C184+C171+C167+C158+C143+C137+C119+C96+C73</f>
        <v>600174.28</v>
      </c>
    </row>
  </sheetData>
  <sheetProtection/>
  <mergeCells count="19">
    <mergeCell ref="A74:E74"/>
    <mergeCell ref="A247:E247"/>
    <mergeCell ref="A245:E245"/>
    <mergeCell ref="A1:E1"/>
    <mergeCell ref="A2:E2"/>
    <mergeCell ref="A97:E97"/>
    <mergeCell ref="A239:E239"/>
    <mergeCell ref="A138:E138"/>
    <mergeCell ref="A144:E144"/>
    <mergeCell ref="A159:E159"/>
    <mergeCell ref="A168:E168"/>
    <mergeCell ref="A223:E223"/>
    <mergeCell ref="A233:E233"/>
    <mergeCell ref="A236:E236"/>
    <mergeCell ref="A172:E172"/>
    <mergeCell ref="A215:E215"/>
    <mergeCell ref="A218:E218"/>
    <mergeCell ref="A185:E185"/>
    <mergeCell ref="A205:E205"/>
  </mergeCells>
  <printOptions horizontalCentered="1"/>
  <pageMargins left="0.7874015748031497" right="0.7874015748031497" top="1.1811023622047245" bottom="0.5905511811023623" header="0.5118110236220472" footer="0.5118110236220472"/>
  <pageSetup fitToHeight="8" horizontalDpi="600" verticalDpi="600" orientation="landscape" paperSize="9" scale="57" r:id="rId2"/>
  <rowBreaks count="6" manualBreakCount="6">
    <brk id="32" max="4" man="1"/>
    <brk id="50" max="4" man="1"/>
    <brk id="77" max="4" man="1"/>
    <brk id="119" max="4" man="1"/>
    <brk id="158" max="4" man="1"/>
    <brk id="217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tabSelected="1" view="pageBreakPreview" zoomScale="60" zoomScalePageLayoutView="0" workbookViewId="0" topLeftCell="A1">
      <selection activeCell="V28" sqref="V28"/>
    </sheetView>
  </sheetViews>
  <sheetFormatPr defaultColWidth="9.00390625" defaultRowHeight="12.75"/>
  <cols>
    <col min="1" max="1" width="3.625" style="12" customWidth="1"/>
    <col min="2" max="2" width="18.00390625" style="12" customWidth="1"/>
    <col min="3" max="3" width="17.375" style="13" customWidth="1"/>
    <col min="4" max="4" width="22.375" style="12" customWidth="1"/>
    <col min="5" max="5" width="17.375" style="12" customWidth="1"/>
    <col min="6" max="6" width="11.00390625" style="12" customWidth="1"/>
    <col min="7" max="7" width="14.875" style="12" customWidth="1"/>
    <col min="8" max="8" width="15.625" style="12" customWidth="1"/>
    <col min="9" max="9" width="12.125" style="12" customWidth="1"/>
    <col min="10" max="10" width="8.25390625" style="12" customWidth="1"/>
    <col min="11" max="11" width="10.75390625" style="12" customWidth="1"/>
    <col min="12" max="12" width="18.375" style="12" customWidth="1"/>
    <col min="13" max="13" width="13.00390625" style="12" customWidth="1"/>
    <col min="14" max="14" width="12.125" style="12" customWidth="1"/>
    <col min="15" max="15" width="12.25390625" style="12" customWidth="1"/>
    <col min="16" max="17" width="10.75390625" style="12" customWidth="1"/>
    <col min="18" max="20" width="9.125" style="3" customWidth="1"/>
    <col min="21" max="21" width="16.25390625" style="3" customWidth="1"/>
    <col min="22" max="23" width="9.125" style="3" customWidth="1"/>
    <col min="24" max="24" width="20.125" style="3" customWidth="1"/>
    <col min="25" max="25" width="22.25390625" style="3" customWidth="1"/>
    <col min="26" max="16384" width="9.125" style="3" customWidth="1"/>
  </cols>
  <sheetData>
    <row r="1" spans="1:25" ht="15.75" customHeight="1">
      <c r="A1" s="100" t="s">
        <v>4</v>
      </c>
      <c r="B1" s="101"/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  <c r="Q1" s="103"/>
      <c r="R1" s="105"/>
      <c r="S1" s="105"/>
      <c r="T1" s="105"/>
      <c r="U1" s="105"/>
      <c r="V1" s="105"/>
      <c r="W1" s="105"/>
      <c r="X1" s="105"/>
      <c r="Y1" s="106"/>
    </row>
    <row r="2" spans="1:25" ht="21" customHeight="1">
      <c r="A2" s="224" t="s">
        <v>29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107"/>
      <c r="O2" s="107"/>
      <c r="P2" s="107"/>
      <c r="Q2" s="107"/>
      <c r="R2" s="108"/>
      <c r="S2" s="108"/>
      <c r="T2" s="108"/>
      <c r="U2" s="108"/>
      <c r="V2" s="108"/>
      <c r="W2" s="108"/>
      <c r="X2" s="108"/>
      <c r="Y2" s="109"/>
    </row>
    <row r="3" spans="1:25" ht="12.75" customHeight="1">
      <c r="A3" s="225" t="s">
        <v>14</v>
      </c>
      <c r="B3" s="228" t="s">
        <v>149</v>
      </c>
      <c r="C3" s="229"/>
      <c r="D3" s="229"/>
      <c r="E3" s="230"/>
      <c r="F3" s="235" t="s">
        <v>494</v>
      </c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7"/>
      <c r="U3" s="242" t="s">
        <v>495</v>
      </c>
      <c r="V3" s="242"/>
      <c r="W3" s="243"/>
      <c r="X3" s="235" t="s">
        <v>150</v>
      </c>
      <c r="Y3" s="249"/>
    </row>
    <row r="4" spans="1:25" ht="12.75">
      <c r="A4" s="226"/>
      <c r="B4" s="231"/>
      <c r="C4" s="229"/>
      <c r="D4" s="229"/>
      <c r="E4" s="230"/>
      <c r="F4" s="238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7"/>
      <c r="U4" s="242"/>
      <c r="V4" s="242"/>
      <c r="W4" s="243"/>
      <c r="X4" s="250"/>
      <c r="Y4" s="249"/>
    </row>
    <row r="5" spans="1:25" ht="12.75">
      <c r="A5" s="226"/>
      <c r="B5" s="231"/>
      <c r="C5" s="229"/>
      <c r="D5" s="229"/>
      <c r="E5" s="230"/>
      <c r="F5" s="239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1"/>
      <c r="U5" s="244"/>
      <c r="V5" s="244"/>
      <c r="W5" s="245"/>
      <c r="X5" s="251"/>
      <c r="Y5" s="252"/>
    </row>
    <row r="6" spans="1:25" ht="12.75">
      <c r="A6" s="226"/>
      <c r="B6" s="232"/>
      <c r="C6" s="233"/>
      <c r="D6" s="233"/>
      <c r="E6" s="234"/>
      <c r="F6" s="253" t="s">
        <v>151</v>
      </c>
      <c r="G6" s="246" t="s">
        <v>152</v>
      </c>
      <c r="H6" s="246" t="s">
        <v>153</v>
      </c>
      <c r="I6" s="246" t="s">
        <v>3</v>
      </c>
      <c r="J6" s="246" t="s">
        <v>154</v>
      </c>
      <c r="K6" s="246" t="s">
        <v>155</v>
      </c>
      <c r="L6" s="247" t="s">
        <v>156</v>
      </c>
      <c r="M6" s="246" t="s">
        <v>157</v>
      </c>
      <c r="N6" s="246" t="s">
        <v>158</v>
      </c>
      <c r="O6" s="246" t="s">
        <v>159</v>
      </c>
      <c r="P6" s="259" t="s">
        <v>160</v>
      </c>
      <c r="Q6" s="246" t="s">
        <v>161</v>
      </c>
      <c r="R6" s="246" t="s">
        <v>162</v>
      </c>
      <c r="S6" s="246" t="s">
        <v>163</v>
      </c>
      <c r="T6" s="269" t="s">
        <v>164</v>
      </c>
      <c r="U6" s="270" t="s">
        <v>165</v>
      </c>
      <c r="V6" s="254" t="s">
        <v>166</v>
      </c>
      <c r="W6" s="254" t="s">
        <v>167</v>
      </c>
      <c r="X6" s="257" t="s">
        <v>5</v>
      </c>
      <c r="Y6" s="257" t="s">
        <v>230</v>
      </c>
    </row>
    <row r="7" spans="1:25" ht="12.75">
      <c r="A7" s="226"/>
      <c r="B7" s="263" t="s">
        <v>168</v>
      </c>
      <c r="C7" s="266" t="s">
        <v>169</v>
      </c>
      <c r="D7" s="266" t="s">
        <v>170</v>
      </c>
      <c r="E7" s="254" t="s">
        <v>171</v>
      </c>
      <c r="F7" s="246"/>
      <c r="G7" s="246"/>
      <c r="H7" s="246"/>
      <c r="I7" s="246"/>
      <c r="J7" s="246"/>
      <c r="K7" s="246"/>
      <c r="L7" s="248"/>
      <c r="M7" s="246"/>
      <c r="N7" s="246"/>
      <c r="O7" s="246"/>
      <c r="P7" s="259"/>
      <c r="Q7" s="246"/>
      <c r="R7" s="246"/>
      <c r="S7" s="246"/>
      <c r="T7" s="269"/>
      <c r="U7" s="271"/>
      <c r="V7" s="255"/>
      <c r="W7" s="255"/>
      <c r="X7" s="258"/>
      <c r="Y7" s="258"/>
    </row>
    <row r="8" spans="1:25" ht="12.75">
      <c r="A8" s="226"/>
      <c r="B8" s="264"/>
      <c r="C8" s="267"/>
      <c r="D8" s="267"/>
      <c r="E8" s="255"/>
      <c r="F8" s="246"/>
      <c r="G8" s="246"/>
      <c r="H8" s="246"/>
      <c r="I8" s="246"/>
      <c r="J8" s="246"/>
      <c r="K8" s="246"/>
      <c r="L8" s="246" t="s">
        <v>493</v>
      </c>
      <c r="M8" s="246"/>
      <c r="N8" s="246"/>
      <c r="O8" s="246"/>
      <c r="P8" s="259"/>
      <c r="Q8" s="246"/>
      <c r="R8" s="246"/>
      <c r="S8" s="246"/>
      <c r="T8" s="246" t="s">
        <v>172</v>
      </c>
      <c r="U8" s="271"/>
      <c r="V8" s="255"/>
      <c r="W8" s="255"/>
      <c r="X8" s="261" t="s">
        <v>497</v>
      </c>
      <c r="Y8" s="261"/>
    </row>
    <row r="9" spans="1:25" ht="12.75" customHeight="1">
      <c r="A9" s="227"/>
      <c r="B9" s="265"/>
      <c r="C9" s="268"/>
      <c r="D9" s="268"/>
      <c r="E9" s="25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59"/>
      <c r="Q9" s="246"/>
      <c r="R9" s="246"/>
      <c r="S9" s="246"/>
      <c r="T9" s="246"/>
      <c r="U9" s="272"/>
      <c r="V9" s="256"/>
      <c r="W9" s="256"/>
      <c r="X9" s="262"/>
      <c r="Y9" s="262"/>
    </row>
    <row r="10" spans="1:25" ht="76.5" customHeight="1">
      <c r="A10" s="113">
        <v>1</v>
      </c>
      <c r="B10" s="114" t="s">
        <v>173</v>
      </c>
      <c r="C10" s="115" t="s">
        <v>174</v>
      </c>
      <c r="D10" s="115">
        <v>532984</v>
      </c>
      <c r="E10" s="116" t="s">
        <v>175</v>
      </c>
      <c r="F10" s="114" t="s">
        <v>176</v>
      </c>
      <c r="G10" s="114" t="s">
        <v>177</v>
      </c>
      <c r="H10" s="114">
        <v>1988</v>
      </c>
      <c r="I10" s="114" t="s">
        <v>177</v>
      </c>
      <c r="J10" s="114" t="s">
        <v>178</v>
      </c>
      <c r="K10" s="116"/>
      <c r="L10" s="114">
        <v>44985</v>
      </c>
      <c r="M10" s="117">
        <v>64054</v>
      </c>
      <c r="N10" s="116"/>
      <c r="O10" s="114"/>
      <c r="P10" s="118" t="s">
        <v>179</v>
      </c>
      <c r="Q10" s="114" t="s">
        <v>180</v>
      </c>
      <c r="R10" s="114" t="s">
        <v>181</v>
      </c>
      <c r="S10" s="119">
        <v>9420</v>
      </c>
      <c r="T10" s="116"/>
      <c r="U10" s="120">
        <v>13000</v>
      </c>
      <c r="V10" s="121"/>
      <c r="W10" s="122"/>
      <c r="X10" s="221" t="s">
        <v>496</v>
      </c>
      <c r="Y10" s="221" t="s">
        <v>496</v>
      </c>
    </row>
    <row r="11" spans="1:25" ht="38.25">
      <c r="A11" s="113">
        <v>2</v>
      </c>
      <c r="B11" s="114" t="s">
        <v>173</v>
      </c>
      <c r="C11" s="115" t="s">
        <v>182</v>
      </c>
      <c r="D11" s="115">
        <v>532984</v>
      </c>
      <c r="E11" s="116" t="s">
        <v>183</v>
      </c>
      <c r="F11" s="114" t="s">
        <v>114</v>
      </c>
      <c r="G11" s="114" t="s">
        <v>184</v>
      </c>
      <c r="H11" s="114">
        <v>1975</v>
      </c>
      <c r="I11" s="114" t="s">
        <v>184</v>
      </c>
      <c r="J11" s="114" t="s">
        <v>178</v>
      </c>
      <c r="K11" s="116"/>
      <c r="L11" s="114">
        <v>6842</v>
      </c>
      <c r="M11" s="123" t="s">
        <v>185</v>
      </c>
      <c r="N11" s="116"/>
      <c r="O11" s="114"/>
      <c r="P11" s="124" t="s">
        <v>186</v>
      </c>
      <c r="Q11" s="114" t="s">
        <v>187</v>
      </c>
      <c r="R11" s="114" t="s">
        <v>133</v>
      </c>
      <c r="S11" s="119">
        <v>12748</v>
      </c>
      <c r="T11" s="116"/>
      <c r="U11" s="120">
        <v>12000</v>
      </c>
      <c r="V11" s="121"/>
      <c r="W11" s="122"/>
      <c r="X11" s="222"/>
      <c r="Y11" s="222"/>
    </row>
    <row r="12" spans="1:25" ht="38.25">
      <c r="A12" s="113">
        <v>3</v>
      </c>
      <c r="B12" s="114" t="s">
        <v>173</v>
      </c>
      <c r="C12" s="115" t="s">
        <v>188</v>
      </c>
      <c r="D12" s="115">
        <v>532984</v>
      </c>
      <c r="E12" s="116" t="s">
        <v>189</v>
      </c>
      <c r="F12" s="114" t="s">
        <v>190</v>
      </c>
      <c r="G12" s="114" t="s">
        <v>191</v>
      </c>
      <c r="H12" s="114">
        <v>1988</v>
      </c>
      <c r="I12" s="114" t="s">
        <v>192</v>
      </c>
      <c r="J12" s="114" t="s">
        <v>178</v>
      </c>
      <c r="K12" s="116"/>
      <c r="L12" s="114">
        <v>2120</v>
      </c>
      <c r="M12" s="123" t="s">
        <v>193</v>
      </c>
      <c r="N12" s="116"/>
      <c r="O12" s="114"/>
      <c r="P12" s="124" t="s">
        <v>179</v>
      </c>
      <c r="Q12" s="114" t="s">
        <v>194</v>
      </c>
      <c r="R12" s="114" t="s">
        <v>195</v>
      </c>
      <c r="S12" s="119">
        <v>25450</v>
      </c>
      <c r="T12" s="116"/>
      <c r="U12" s="120">
        <v>2000</v>
      </c>
      <c r="V12" s="121"/>
      <c r="W12" s="122"/>
      <c r="X12" s="222"/>
      <c r="Y12" s="222"/>
    </row>
    <row r="13" spans="1:25" ht="38.25">
      <c r="A13" s="113">
        <v>4</v>
      </c>
      <c r="B13" s="114" t="s">
        <v>173</v>
      </c>
      <c r="C13" s="115" t="s">
        <v>196</v>
      </c>
      <c r="D13" s="115">
        <v>532984</v>
      </c>
      <c r="E13" s="116" t="s">
        <v>197</v>
      </c>
      <c r="F13" s="114" t="s">
        <v>115</v>
      </c>
      <c r="G13" s="114" t="s">
        <v>184</v>
      </c>
      <c r="H13" s="114" t="s">
        <v>198</v>
      </c>
      <c r="I13" s="114" t="s">
        <v>184</v>
      </c>
      <c r="J13" s="114" t="s">
        <v>178</v>
      </c>
      <c r="K13" s="116"/>
      <c r="L13" s="114" t="s">
        <v>199</v>
      </c>
      <c r="M13" s="117">
        <v>10377</v>
      </c>
      <c r="N13" s="116"/>
      <c r="O13" s="114"/>
      <c r="P13" s="124" t="s">
        <v>179</v>
      </c>
      <c r="Q13" s="114" t="s">
        <v>200</v>
      </c>
      <c r="R13" s="114" t="s">
        <v>201</v>
      </c>
      <c r="S13" s="119">
        <v>39345</v>
      </c>
      <c r="T13" s="116"/>
      <c r="U13" s="120">
        <v>15000</v>
      </c>
      <c r="V13" s="121"/>
      <c r="W13" s="122"/>
      <c r="X13" s="222"/>
      <c r="Y13" s="222"/>
    </row>
    <row r="14" spans="1:25" ht="38.25">
      <c r="A14" s="113">
        <v>5</v>
      </c>
      <c r="B14" s="114" t="s">
        <v>173</v>
      </c>
      <c r="C14" s="115" t="s">
        <v>202</v>
      </c>
      <c r="D14" s="115">
        <v>532984</v>
      </c>
      <c r="E14" s="116" t="s">
        <v>203</v>
      </c>
      <c r="F14" s="114" t="s">
        <v>116</v>
      </c>
      <c r="G14" s="114" t="s">
        <v>204</v>
      </c>
      <c r="H14" s="114" t="s">
        <v>205</v>
      </c>
      <c r="I14" s="114" t="s">
        <v>206</v>
      </c>
      <c r="J14" s="114" t="s">
        <v>178</v>
      </c>
      <c r="K14" s="116"/>
      <c r="L14" s="114" t="s">
        <v>207</v>
      </c>
      <c r="M14" s="117">
        <v>9223209</v>
      </c>
      <c r="N14" s="116"/>
      <c r="O14" s="114"/>
      <c r="P14" s="124" t="s">
        <v>208</v>
      </c>
      <c r="Q14" s="114" t="s">
        <v>209</v>
      </c>
      <c r="R14" s="114" t="s">
        <v>134</v>
      </c>
      <c r="S14" s="119">
        <v>11829</v>
      </c>
      <c r="T14" s="116"/>
      <c r="U14" s="120">
        <v>15000</v>
      </c>
      <c r="V14" s="121"/>
      <c r="W14" s="122"/>
      <c r="X14" s="222"/>
      <c r="Y14" s="222"/>
    </row>
    <row r="15" spans="1:25" ht="38.25">
      <c r="A15" s="113">
        <v>6</v>
      </c>
      <c r="B15" s="114" t="s">
        <v>173</v>
      </c>
      <c r="C15" s="115" t="s">
        <v>210</v>
      </c>
      <c r="D15" s="115">
        <v>532984</v>
      </c>
      <c r="E15" s="116" t="s">
        <v>211</v>
      </c>
      <c r="F15" s="114" t="s">
        <v>212</v>
      </c>
      <c r="G15" s="114" t="s">
        <v>191</v>
      </c>
      <c r="H15" s="114" t="s">
        <v>213</v>
      </c>
      <c r="I15" s="114" t="s">
        <v>192</v>
      </c>
      <c r="J15" s="114" t="s">
        <v>178</v>
      </c>
      <c r="K15" s="116"/>
      <c r="L15" s="114" t="s">
        <v>214</v>
      </c>
      <c r="M15" s="117">
        <v>4601705</v>
      </c>
      <c r="N15" s="116"/>
      <c r="O15" s="114"/>
      <c r="P15" s="124">
        <v>1987</v>
      </c>
      <c r="Q15" s="114"/>
      <c r="R15" s="114" t="s">
        <v>134</v>
      </c>
      <c r="S15" s="119">
        <v>26194</v>
      </c>
      <c r="T15" s="116"/>
      <c r="U15" s="120"/>
      <c r="V15" s="121"/>
      <c r="W15" s="122"/>
      <c r="X15" s="222"/>
      <c r="Y15" s="222"/>
    </row>
    <row r="16" spans="1:25" ht="38.25">
      <c r="A16" s="113">
        <v>7</v>
      </c>
      <c r="B16" s="114" t="s">
        <v>173</v>
      </c>
      <c r="C16" s="115" t="s">
        <v>215</v>
      </c>
      <c r="D16" s="115">
        <v>532984</v>
      </c>
      <c r="E16" s="116" t="s">
        <v>216</v>
      </c>
      <c r="F16" s="114" t="s">
        <v>217</v>
      </c>
      <c r="G16" s="114" t="s">
        <v>218</v>
      </c>
      <c r="H16" s="114" t="s">
        <v>205</v>
      </c>
      <c r="I16" s="114" t="s">
        <v>219</v>
      </c>
      <c r="J16" s="114" t="s">
        <v>218</v>
      </c>
      <c r="K16" s="116"/>
      <c r="L16" s="114" t="s">
        <v>220</v>
      </c>
      <c r="M16" s="117">
        <v>650395</v>
      </c>
      <c r="N16" s="116"/>
      <c r="O16" s="114" t="s">
        <v>221</v>
      </c>
      <c r="P16" s="124" t="s">
        <v>222</v>
      </c>
      <c r="Q16" s="114"/>
      <c r="R16" s="114"/>
      <c r="S16" s="119">
        <v>230000</v>
      </c>
      <c r="T16" s="116"/>
      <c r="U16" s="120">
        <v>15000</v>
      </c>
      <c r="V16" s="121"/>
      <c r="W16" s="122"/>
      <c r="X16" s="222"/>
      <c r="Y16" s="222"/>
    </row>
    <row r="17" spans="1:25" ht="38.25">
      <c r="A17" s="113">
        <v>8</v>
      </c>
      <c r="B17" s="114" t="s">
        <v>173</v>
      </c>
      <c r="C17" s="115" t="s">
        <v>223</v>
      </c>
      <c r="D17" s="115">
        <v>532984</v>
      </c>
      <c r="E17" s="116" t="s">
        <v>224</v>
      </c>
      <c r="F17" s="114" t="s">
        <v>117</v>
      </c>
      <c r="G17" s="114" t="s">
        <v>218</v>
      </c>
      <c r="H17" s="114" t="s">
        <v>225</v>
      </c>
      <c r="I17" s="114" t="s">
        <v>219</v>
      </c>
      <c r="J17" s="114" t="s">
        <v>226</v>
      </c>
      <c r="K17" s="116"/>
      <c r="L17" s="114" t="s">
        <v>220</v>
      </c>
      <c r="M17" s="117" t="s">
        <v>227</v>
      </c>
      <c r="N17" s="116"/>
      <c r="O17" s="114" t="s">
        <v>228</v>
      </c>
      <c r="P17" s="124" t="s">
        <v>229</v>
      </c>
      <c r="Q17" s="114"/>
      <c r="R17" s="114"/>
      <c r="S17" s="119">
        <v>382000</v>
      </c>
      <c r="T17" s="116"/>
      <c r="U17" s="120">
        <v>90000</v>
      </c>
      <c r="V17" s="121"/>
      <c r="W17" s="122"/>
      <c r="X17" s="223"/>
      <c r="Y17" s="223"/>
    </row>
    <row r="18" spans="1:25" ht="12.75">
      <c r="A18" s="113">
        <v>9</v>
      </c>
      <c r="B18" s="116"/>
      <c r="C18" s="115"/>
      <c r="D18" s="115"/>
      <c r="E18" s="116"/>
      <c r="F18" s="125"/>
      <c r="G18" s="116"/>
      <c r="H18" s="116"/>
      <c r="I18" s="116"/>
      <c r="J18" s="116"/>
      <c r="K18" s="116"/>
      <c r="L18" s="116"/>
      <c r="M18" s="126"/>
      <c r="N18" s="116"/>
      <c r="O18" s="116"/>
      <c r="P18" s="127"/>
      <c r="Q18" s="128"/>
      <c r="R18" s="116"/>
      <c r="S18" s="129"/>
      <c r="T18" s="116"/>
      <c r="U18" s="121"/>
      <c r="V18" s="121"/>
      <c r="W18" s="122"/>
      <c r="X18" s="116"/>
      <c r="Y18" s="116"/>
    </row>
    <row r="19" spans="1:25" ht="12.75">
      <c r="A19" s="110"/>
      <c r="B19" s="110"/>
      <c r="C19" s="111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2"/>
      <c r="S19" s="112"/>
      <c r="T19" s="112"/>
      <c r="U19" s="112"/>
      <c r="V19" s="112"/>
      <c r="W19" s="112"/>
      <c r="X19" s="112"/>
      <c r="Y19" s="112"/>
    </row>
    <row r="20" spans="1:25" ht="12.75">
      <c r="A20" s="110"/>
      <c r="B20" s="110"/>
      <c r="C20" s="111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2"/>
      <c r="S20" s="112"/>
      <c r="T20" s="112"/>
      <c r="U20" s="112"/>
      <c r="V20" s="112"/>
      <c r="W20" s="112"/>
      <c r="X20" s="112"/>
      <c r="Y20" s="112"/>
    </row>
    <row r="21" spans="1:25" ht="24" customHeight="1">
      <c r="A21" s="110"/>
      <c r="B21" s="260" t="s">
        <v>244</v>
      </c>
      <c r="C21" s="260"/>
      <c r="D21" s="260"/>
      <c r="E21" s="260"/>
      <c r="F21" s="130"/>
      <c r="G21" s="130"/>
      <c r="H21" s="130"/>
      <c r="I21" s="130"/>
      <c r="J21" s="1"/>
      <c r="K21" s="1"/>
      <c r="L21" s="1"/>
      <c r="M21" s="110"/>
      <c r="N21" s="110"/>
      <c r="O21" s="110"/>
      <c r="P21" s="110"/>
      <c r="Q21" s="110"/>
      <c r="R21" s="112"/>
      <c r="S21" s="112"/>
      <c r="T21" s="112"/>
      <c r="U21" s="112"/>
      <c r="V21" s="112"/>
      <c r="W21" s="112"/>
      <c r="X21" s="112"/>
      <c r="Y21" s="112"/>
    </row>
    <row r="22" spans="1:25" ht="12.75">
      <c r="A22" s="110"/>
      <c r="B22" s="131"/>
      <c r="C22" s="1"/>
      <c r="D22" s="1"/>
      <c r="E22" s="1"/>
      <c r="F22" s="1"/>
      <c r="G22" s="1"/>
      <c r="H22" s="1"/>
      <c r="I22" s="1"/>
      <c r="J22" s="1"/>
      <c r="K22" s="1"/>
      <c r="L22" s="1"/>
      <c r="M22" s="110"/>
      <c r="N22" s="110"/>
      <c r="O22" s="110"/>
      <c r="P22" s="110"/>
      <c r="Q22" s="110"/>
      <c r="R22" s="112"/>
      <c r="S22" s="112"/>
      <c r="T22" s="112"/>
      <c r="U22" s="112"/>
      <c r="V22" s="112"/>
      <c r="W22" s="112"/>
      <c r="X22" s="112"/>
      <c r="Y22" s="112"/>
    </row>
    <row r="23" spans="1:25" ht="12.75">
      <c r="A23" s="110"/>
      <c r="B23" s="132" t="s">
        <v>231</v>
      </c>
      <c r="C23" s="132" t="s">
        <v>232</v>
      </c>
      <c r="D23" s="132" t="s">
        <v>233</v>
      </c>
      <c r="E23" s="132" t="s">
        <v>234</v>
      </c>
      <c r="F23" s="132" t="s">
        <v>3</v>
      </c>
      <c r="G23" s="132" t="s">
        <v>154</v>
      </c>
      <c r="H23" s="132" t="s">
        <v>235</v>
      </c>
      <c r="I23" s="132" t="s">
        <v>236</v>
      </c>
      <c r="J23" s="132" t="s">
        <v>161</v>
      </c>
      <c r="K23" s="132" t="s">
        <v>237</v>
      </c>
      <c r="L23" s="110"/>
      <c r="M23" s="110"/>
      <c r="N23" s="110"/>
      <c r="O23" s="110"/>
      <c r="P23" s="110"/>
      <c r="Q23" s="110"/>
      <c r="R23" s="112"/>
      <c r="S23" s="112"/>
      <c r="T23" s="112"/>
      <c r="U23" s="112"/>
      <c r="V23" s="112"/>
      <c r="W23" s="112"/>
      <c r="X23" s="112"/>
      <c r="Y23" s="112"/>
    </row>
    <row r="24" spans="1:25" ht="12.75">
      <c r="A24" s="110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10"/>
      <c r="M24" s="110"/>
      <c r="N24" s="110"/>
      <c r="O24" s="110"/>
      <c r="P24" s="110"/>
      <c r="Q24" s="110"/>
      <c r="R24" s="112"/>
      <c r="S24" s="112"/>
      <c r="T24" s="112"/>
      <c r="U24" s="112"/>
      <c r="V24" s="112"/>
      <c r="W24" s="112"/>
      <c r="X24" s="112"/>
      <c r="Y24" s="112"/>
    </row>
    <row r="25" spans="1:25" ht="12.75">
      <c r="A25" s="110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10"/>
      <c r="M25" s="110"/>
      <c r="N25" s="110"/>
      <c r="O25" s="110"/>
      <c r="P25" s="110"/>
      <c r="Q25" s="110"/>
      <c r="R25" s="112"/>
      <c r="S25" s="112"/>
      <c r="T25" s="112"/>
      <c r="U25" s="112"/>
      <c r="V25" s="112"/>
      <c r="W25" s="112"/>
      <c r="X25" s="112"/>
      <c r="Y25" s="112"/>
    </row>
    <row r="26" spans="1:25" ht="12.75">
      <c r="A26" s="110"/>
      <c r="B26" s="132" t="s">
        <v>238</v>
      </c>
      <c r="C26" s="132" t="s">
        <v>176</v>
      </c>
      <c r="D26" s="132" t="s">
        <v>177</v>
      </c>
      <c r="E26" s="132">
        <v>1988</v>
      </c>
      <c r="F26" s="132" t="s">
        <v>177</v>
      </c>
      <c r="G26" s="132" t="s">
        <v>178</v>
      </c>
      <c r="H26" s="132">
        <v>44985</v>
      </c>
      <c r="I26" s="132">
        <v>64054</v>
      </c>
      <c r="J26" s="132" t="s">
        <v>239</v>
      </c>
      <c r="K26" s="132">
        <v>1891</v>
      </c>
      <c r="L26" s="110"/>
      <c r="M26" s="110"/>
      <c r="N26" s="110"/>
      <c r="O26" s="110"/>
      <c r="P26" s="110"/>
      <c r="Q26" s="110"/>
      <c r="R26" s="112"/>
      <c r="S26" s="112"/>
      <c r="T26" s="112"/>
      <c r="U26" s="112"/>
      <c r="V26" s="112"/>
      <c r="W26" s="112"/>
      <c r="X26" s="112"/>
      <c r="Y26" s="112"/>
    </row>
    <row r="27" spans="1:25" ht="12.75">
      <c r="A27" s="110"/>
      <c r="B27" s="132"/>
      <c r="C27" s="132"/>
      <c r="D27" s="132"/>
      <c r="E27" s="132"/>
      <c r="F27" s="132"/>
      <c r="G27" s="132"/>
      <c r="H27" s="132"/>
      <c r="I27" s="132"/>
      <c r="J27" s="132" t="s">
        <v>240</v>
      </c>
      <c r="K27" s="132">
        <v>1349</v>
      </c>
      <c r="L27" s="110"/>
      <c r="M27" s="110"/>
      <c r="N27" s="110"/>
      <c r="O27" s="110"/>
      <c r="P27" s="110"/>
      <c r="Q27" s="110"/>
      <c r="R27" s="112"/>
      <c r="S27" s="112"/>
      <c r="T27" s="112"/>
      <c r="U27" s="112"/>
      <c r="V27" s="112"/>
      <c r="W27" s="112"/>
      <c r="X27" s="112"/>
      <c r="Y27" s="112"/>
    </row>
    <row r="28" spans="1:25" ht="12.75">
      <c r="A28" s="110"/>
      <c r="B28" s="132"/>
      <c r="C28" s="132"/>
      <c r="D28" s="132"/>
      <c r="E28" s="132"/>
      <c r="F28" s="132"/>
      <c r="G28" s="132"/>
      <c r="H28" s="132"/>
      <c r="I28" s="132"/>
      <c r="J28" s="132" t="s">
        <v>241</v>
      </c>
      <c r="K28" s="132">
        <v>5185</v>
      </c>
      <c r="L28" s="110"/>
      <c r="M28" s="110"/>
      <c r="N28" s="110"/>
      <c r="O28" s="110"/>
      <c r="P28" s="110"/>
      <c r="Q28" s="110"/>
      <c r="R28" s="112"/>
      <c r="S28" s="112"/>
      <c r="T28" s="112"/>
      <c r="U28" s="112"/>
      <c r="V28" s="112"/>
      <c r="W28" s="112"/>
      <c r="X28" s="112"/>
      <c r="Y28" s="112"/>
    </row>
    <row r="29" spans="1:25" ht="12.75">
      <c r="A29" s="110"/>
      <c r="B29" s="132"/>
      <c r="C29" s="132"/>
      <c r="D29" s="132"/>
      <c r="E29" s="132"/>
      <c r="F29" s="132"/>
      <c r="G29" s="132"/>
      <c r="H29" s="132"/>
      <c r="I29" s="132"/>
      <c r="J29" s="133" t="s">
        <v>23</v>
      </c>
      <c r="K29" s="133">
        <f>SUM(K26:K28)</f>
        <v>8425</v>
      </c>
      <c r="L29" s="110"/>
      <c r="M29" s="110"/>
      <c r="N29" s="110"/>
      <c r="O29" s="110"/>
      <c r="P29" s="110"/>
      <c r="Q29" s="110"/>
      <c r="R29" s="112"/>
      <c r="S29" s="112"/>
      <c r="T29" s="112"/>
      <c r="U29" s="112"/>
      <c r="V29" s="112"/>
      <c r="W29" s="112"/>
      <c r="X29" s="112"/>
      <c r="Y29" s="112"/>
    </row>
    <row r="30" spans="1:25" ht="12.75">
      <c r="A30" s="110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10"/>
      <c r="M30" s="110"/>
      <c r="N30" s="110"/>
      <c r="O30" s="110"/>
      <c r="P30" s="110"/>
      <c r="Q30" s="110"/>
      <c r="R30" s="112"/>
      <c r="S30" s="112"/>
      <c r="T30" s="112"/>
      <c r="U30" s="112"/>
      <c r="V30" s="112"/>
      <c r="W30" s="112"/>
      <c r="X30" s="112"/>
      <c r="Y30" s="112"/>
    </row>
    <row r="31" spans="1:25" ht="12.75">
      <c r="A31" s="110"/>
      <c r="B31" s="132" t="s">
        <v>238</v>
      </c>
      <c r="C31" s="132" t="s">
        <v>114</v>
      </c>
      <c r="D31" s="132" t="s">
        <v>184</v>
      </c>
      <c r="E31" s="132">
        <v>1975</v>
      </c>
      <c r="F31" s="132" t="s">
        <v>184</v>
      </c>
      <c r="G31" s="132" t="s">
        <v>178</v>
      </c>
      <c r="H31" s="132">
        <v>6842</v>
      </c>
      <c r="I31" s="132">
        <v>219</v>
      </c>
      <c r="J31" s="132" t="s">
        <v>239</v>
      </c>
      <c r="K31" s="132">
        <v>1900</v>
      </c>
      <c r="L31" s="110"/>
      <c r="M31" s="110"/>
      <c r="N31" s="110"/>
      <c r="O31" s="110"/>
      <c r="P31" s="110"/>
      <c r="Q31" s="110"/>
      <c r="R31" s="112"/>
      <c r="S31" s="112"/>
      <c r="T31" s="112"/>
      <c r="U31" s="112"/>
      <c r="V31" s="112"/>
      <c r="W31" s="112"/>
      <c r="X31" s="112"/>
      <c r="Y31" s="112"/>
    </row>
    <row r="32" spans="1:25" ht="12.75">
      <c r="A32" s="110"/>
      <c r="B32" s="132"/>
      <c r="C32" s="132"/>
      <c r="D32" s="132"/>
      <c r="E32" s="132"/>
      <c r="F32" s="132"/>
      <c r="G32" s="132"/>
      <c r="H32" s="132"/>
      <c r="I32" s="132"/>
      <c r="J32" s="132" t="s">
        <v>240</v>
      </c>
      <c r="K32" s="132">
        <v>1299</v>
      </c>
      <c r="L32" s="110"/>
      <c r="M32" s="110"/>
      <c r="N32" s="110"/>
      <c r="O32" s="110"/>
      <c r="P32" s="110"/>
      <c r="Q32" s="110"/>
      <c r="R32" s="112"/>
      <c r="S32" s="112"/>
      <c r="T32" s="112"/>
      <c r="U32" s="112"/>
      <c r="V32" s="112"/>
      <c r="W32" s="112"/>
      <c r="X32" s="112"/>
      <c r="Y32" s="112"/>
    </row>
    <row r="33" spans="1:25" ht="12.75">
      <c r="A33" s="110"/>
      <c r="B33" s="132"/>
      <c r="C33" s="132"/>
      <c r="D33" s="132"/>
      <c r="E33" s="132"/>
      <c r="F33" s="132"/>
      <c r="G33" s="132"/>
      <c r="H33" s="132"/>
      <c r="I33" s="132"/>
      <c r="J33" s="133" t="s">
        <v>23</v>
      </c>
      <c r="K33" s="133">
        <f>SUM(K31:K32)</f>
        <v>3199</v>
      </c>
      <c r="L33" s="110"/>
      <c r="M33" s="110"/>
      <c r="N33" s="110"/>
      <c r="O33" s="110"/>
      <c r="P33" s="110"/>
      <c r="Q33" s="110"/>
      <c r="R33" s="112"/>
      <c r="S33" s="112"/>
      <c r="T33" s="112"/>
      <c r="U33" s="112"/>
      <c r="V33" s="112"/>
      <c r="W33" s="112"/>
      <c r="X33" s="112"/>
      <c r="Y33" s="112"/>
    </row>
    <row r="34" spans="1:25" ht="12.75">
      <c r="A34" s="110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10"/>
      <c r="M34" s="110"/>
      <c r="N34" s="110"/>
      <c r="O34" s="110"/>
      <c r="P34" s="110"/>
      <c r="Q34" s="110"/>
      <c r="R34" s="112"/>
      <c r="S34" s="112"/>
      <c r="T34" s="112"/>
      <c r="U34" s="112"/>
      <c r="V34" s="112"/>
      <c r="W34" s="112"/>
      <c r="X34" s="112"/>
      <c r="Y34" s="112"/>
    </row>
    <row r="35" spans="1:25" ht="12.75">
      <c r="A35" s="110"/>
      <c r="B35" s="132" t="s">
        <v>238</v>
      </c>
      <c r="C35" s="132" t="s">
        <v>190</v>
      </c>
      <c r="D35" s="132" t="s">
        <v>191</v>
      </c>
      <c r="E35" s="132">
        <v>1988</v>
      </c>
      <c r="F35" s="132" t="s">
        <v>192</v>
      </c>
      <c r="G35" s="132" t="s">
        <v>178</v>
      </c>
      <c r="H35" s="132">
        <v>2120</v>
      </c>
      <c r="I35" s="132">
        <v>489737</v>
      </c>
      <c r="J35" s="132" t="s">
        <v>239</v>
      </c>
      <c r="K35" s="132">
        <v>2000</v>
      </c>
      <c r="L35" s="110"/>
      <c r="M35" s="110"/>
      <c r="N35" s="110"/>
      <c r="O35" s="110"/>
      <c r="P35" s="110"/>
      <c r="Q35" s="110"/>
      <c r="R35" s="112"/>
      <c r="S35" s="112"/>
      <c r="T35" s="112"/>
      <c r="U35" s="112"/>
      <c r="V35" s="112"/>
      <c r="W35" s="112"/>
      <c r="X35" s="112"/>
      <c r="Y35" s="112"/>
    </row>
    <row r="36" spans="1:25" ht="12.75">
      <c r="A36" s="110"/>
      <c r="B36" s="132"/>
      <c r="C36" s="132"/>
      <c r="D36" s="132"/>
      <c r="E36" s="132"/>
      <c r="F36" s="132"/>
      <c r="G36" s="132"/>
      <c r="H36" s="132"/>
      <c r="I36" s="132"/>
      <c r="J36" s="132" t="s">
        <v>240</v>
      </c>
      <c r="K36" s="132">
        <v>1239</v>
      </c>
      <c r="L36" s="110"/>
      <c r="M36" s="110"/>
      <c r="N36" s="110"/>
      <c r="O36" s="110"/>
      <c r="P36" s="110"/>
      <c r="Q36" s="110"/>
      <c r="R36" s="112"/>
      <c r="S36" s="112"/>
      <c r="T36" s="112"/>
      <c r="U36" s="112"/>
      <c r="V36" s="112"/>
      <c r="W36" s="112"/>
      <c r="X36" s="112"/>
      <c r="Y36" s="112"/>
    </row>
    <row r="37" spans="1:25" ht="12.75">
      <c r="A37" s="110"/>
      <c r="B37" s="132"/>
      <c r="C37" s="132"/>
      <c r="D37" s="132"/>
      <c r="E37" s="132"/>
      <c r="F37" s="132"/>
      <c r="G37" s="132"/>
      <c r="H37" s="132"/>
      <c r="I37" s="132"/>
      <c r="J37" s="133" t="s">
        <v>23</v>
      </c>
      <c r="K37" s="133">
        <f>SUM(K35:K36)</f>
        <v>3239</v>
      </c>
      <c r="L37" s="110"/>
      <c r="M37" s="110"/>
      <c r="N37" s="110"/>
      <c r="O37" s="110"/>
      <c r="P37" s="110"/>
      <c r="Q37" s="110"/>
      <c r="R37" s="112"/>
      <c r="S37" s="112"/>
      <c r="T37" s="112"/>
      <c r="U37" s="112"/>
      <c r="V37" s="112"/>
      <c r="W37" s="112"/>
      <c r="X37" s="112"/>
      <c r="Y37" s="112"/>
    </row>
    <row r="38" spans="1:25" ht="12.75">
      <c r="A38" s="110"/>
      <c r="B38" s="132"/>
      <c r="C38" s="132"/>
      <c r="D38" s="132"/>
      <c r="E38" s="132"/>
      <c r="F38" s="132"/>
      <c r="G38" s="132"/>
      <c r="H38" s="132"/>
      <c r="I38" s="132"/>
      <c r="J38" s="133"/>
      <c r="K38" s="133"/>
      <c r="L38" s="110"/>
      <c r="M38" s="110"/>
      <c r="N38" s="110"/>
      <c r="O38" s="110"/>
      <c r="P38" s="110"/>
      <c r="Q38" s="110"/>
      <c r="R38" s="112"/>
      <c r="S38" s="112"/>
      <c r="T38" s="112"/>
      <c r="U38" s="112"/>
      <c r="V38" s="112"/>
      <c r="W38" s="112"/>
      <c r="X38" s="112"/>
      <c r="Y38" s="112"/>
    </row>
    <row r="39" spans="1:25" ht="12.75">
      <c r="A39" s="110"/>
      <c r="B39" s="132"/>
      <c r="C39" s="132"/>
      <c r="D39" s="132"/>
      <c r="E39" s="132"/>
      <c r="F39" s="132"/>
      <c r="G39" s="132"/>
      <c r="H39" s="132"/>
      <c r="I39" s="132"/>
      <c r="J39" s="132" t="s">
        <v>240</v>
      </c>
      <c r="K39" s="132">
        <v>900</v>
      </c>
      <c r="L39" s="110"/>
      <c r="M39" s="110"/>
      <c r="N39" s="110"/>
      <c r="O39" s="110"/>
      <c r="P39" s="110"/>
      <c r="Q39" s="110"/>
      <c r="R39" s="112"/>
      <c r="S39" s="112"/>
      <c r="T39" s="112"/>
      <c r="U39" s="112"/>
      <c r="V39" s="112"/>
      <c r="W39" s="112"/>
      <c r="X39" s="112"/>
      <c r="Y39" s="112"/>
    </row>
    <row r="40" spans="1:25" ht="12.75">
      <c r="A40" s="110"/>
      <c r="B40" s="132" t="s">
        <v>238</v>
      </c>
      <c r="C40" s="132" t="s">
        <v>115</v>
      </c>
      <c r="D40" s="132" t="s">
        <v>184</v>
      </c>
      <c r="E40" s="132">
        <v>1986</v>
      </c>
      <c r="F40" s="132" t="s">
        <v>184</v>
      </c>
      <c r="G40" s="132" t="s">
        <v>178</v>
      </c>
      <c r="H40" s="132">
        <v>6842</v>
      </c>
      <c r="I40" s="132">
        <v>10377</v>
      </c>
      <c r="J40" s="132" t="s">
        <v>242</v>
      </c>
      <c r="K40" s="132">
        <v>1900</v>
      </c>
      <c r="L40" s="110"/>
      <c r="M40" s="110"/>
      <c r="N40" s="110"/>
      <c r="O40" s="110"/>
      <c r="P40" s="110"/>
      <c r="Q40" s="110"/>
      <c r="R40" s="112"/>
      <c r="S40" s="112"/>
      <c r="T40" s="112"/>
      <c r="U40" s="112"/>
      <c r="V40" s="112"/>
      <c r="W40" s="112"/>
      <c r="X40" s="112"/>
      <c r="Y40" s="112"/>
    </row>
    <row r="41" spans="1:25" ht="12.75">
      <c r="A41" s="110"/>
      <c r="B41" s="132"/>
      <c r="C41" s="132"/>
      <c r="D41" s="132"/>
      <c r="E41" s="132"/>
      <c r="F41" s="132"/>
      <c r="G41" s="132"/>
      <c r="H41" s="132"/>
      <c r="I41" s="132"/>
      <c r="J41" s="133" t="s">
        <v>23</v>
      </c>
      <c r="K41" s="133">
        <f>SUM(K39:K40)</f>
        <v>2800</v>
      </c>
      <c r="L41" s="110"/>
      <c r="M41" s="110"/>
      <c r="N41" s="110"/>
      <c r="O41" s="110"/>
      <c r="P41" s="110"/>
      <c r="Q41" s="110"/>
      <c r="R41" s="112"/>
      <c r="S41" s="112"/>
      <c r="T41" s="112"/>
      <c r="U41" s="112"/>
      <c r="V41" s="112"/>
      <c r="W41" s="112"/>
      <c r="X41" s="112"/>
      <c r="Y41" s="112"/>
    </row>
    <row r="42" spans="1:25" ht="12.75">
      <c r="A42" s="110"/>
      <c r="B42" s="132"/>
      <c r="C42" s="132"/>
      <c r="D42" s="132"/>
      <c r="E42" s="132"/>
      <c r="F42" s="132"/>
      <c r="G42" s="132"/>
      <c r="H42" s="132"/>
      <c r="I42" s="132"/>
      <c r="J42" s="133"/>
      <c r="K42" s="133"/>
      <c r="L42" s="110"/>
      <c r="M42" s="110"/>
      <c r="N42" s="110"/>
      <c r="O42" s="110"/>
      <c r="P42" s="110"/>
      <c r="Q42" s="110"/>
      <c r="R42" s="112"/>
      <c r="S42" s="112"/>
      <c r="T42" s="112"/>
      <c r="U42" s="112"/>
      <c r="V42" s="112"/>
      <c r="W42" s="112"/>
      <c r="X42" s="112"/>
      <c r="Y42" s="112"/>
    </row>
    <row r="43" spans="1:25" ht="12.75">
      <c r="A43" s="110"/>
      <c r="B43" s="132" t="s">
        <v>238</v>
      </c>
      <c r="C43" s="132" t="s">
        <v>116</v>
      </c>
      <c r="D43" s="132" t="s">
        <v>204</v>
      </c>
      <c r="E43" s="132">
        <v>1989</v>
      </c>
      <c r="F43" s="132" t="s">
        <v>206</v>
      </c>
      <c r="G43" s="132" t="s">
        <v>178</v>
      </c>
      <c r="H43" s="132">
        <v>6876</v>
      </c>
      <c r="I43" s="132">
        <v>9223209</v>
      </c>
      <c r="J43" s="132" t="s">
        <v>239</v>
      </c>
      <c r="K43" s="132">
        <v>1900</v>
      </c>
      <c r="L43" s="110"/>
      <c r="M43" s="110"/>
      <c r="N43" s="110"/>
      <c r="O43" s="110"/>
      <c r="P43" s="110"/>
      <c r="Q43" s="110"/>
      <c r="R43" s="112"/>
      <c r="S43" s="112"/>
      <c r="T43" s="112"/>
      <c r="U43" s="112"/>
      <c r="V43" s="112"/>
      <c r="W43" s="112"/>
      <c r="X43" s="112"/>
      <c r="Y43" s="112"/>
    </row>
    <row r="44" spans="1:25" ht="12.75">
      <c r="A44" s="110"/>
      <c r="B44" s="132"/>
      <c r="C44" s="132"/>
      <c r="D44" s="132"/>
      <c r="E44" s="132"/>
      <c r="F44" s="132"/>
      <c r="G44" s="132"/>
      <c r="H44" s="132"/>
      <c r="I44" s="132"/>
      <c r="J44" s="132" t="s">
        <v>243</v>
      </c>
      <c r="K44" s="132">
        <v>4601</v>
      </c>
      <c r="L44" s="110"/>
      <c r="M44" s="110"/>
      <c r="N44" s="110"/>
      <c r="O44" s="110"/>
      <c r="P44" s="110"/>
      <c r="Q44" s="110"/>
      <c r="R44" s="112"/>
      <c r="S44" s="112"/>
      <c r="T44" s="112"/>
      <c r="U44" s="112"/>
      <c r="V44" s="112"/>
      <c r="W44" s="112"/>
      <c r="X44" s="112"/>
      <c r="Y44" s="112"/>
    </row>
    <row r="45" spans="1:25" ht="12.75">
      <c r="A45" s="110"/>
      <c r="B45" s="132"/>
      <c r="C45" s="132"/>
      <c r="D45" s="132"/>
      <c r="E45" s="132"/>
      <c r="F45" s="132"/>
      <c r="G45" s="132"/>
      <c r="H45" s="132"/>
      <c r="I45" s="132"/>
      <c r="J45" s="132" t="s">
        <v>240</v>
      </c>
      <c r="K45" s="132">
        <v>1500</v>
      </c>
      <c r="L45" s="110"/>
      <c r="M45" s="110"/>
      <c r="N45" s="110"/>
      <c r="O45" s="110"/>
      <c r="P45" s="110"/>
      <c r="Q45" s="110"/>
      <c r="R45" s="112"/>
      <c r="S45" s="112"/>
      <c r="T45" s="112"/>
      <c r="U45" s="112"/>
      <c r="V45" s="112"/>
      <c r="W45" s="112"/>
      <c r="X45" s="112"/>
      <c r="Y45" s="112"/>
    </row>
    <row r="46" spans="1:25" ht="12.75">
      <c r="A46" s="110"/>
      <c r="B46" s="132"/>
      <c r="C46" s="132"/>
      <c r="D46" s="132"/>
      <c r="E46" s="132"/>
      <c r="F46" s="132"/>
      <c r="G46" s="132"/>
      <c r="H46" s="132"/>
      <c r="I46" s="132"/>
      <c r="J46" s="133" t="s">
        <v>23</v>
      </c>
      <c r="K46" s="133">
        <f>SUM(K43:K45)</f>
        <v>8001</v>
      </c>
      <c r="L46" s="110"/>
      <c r="M46" s="110"/>
      <c r="N46" s="110"/>
      <c r="O46" s="110"/>
      <c r="P46" s="110"/>
      <c r="Q46" s="110"/>
      <c r="R46" s="112"/>
      <c r="S46" s="112"/>
      <c r="T46" s="112"/>
      <c r="U46" s="112"/>
      <c r="V46" s="112"/>
      <c r="W46" s="112"/>
      <c r="X46" s="112"/>
      <c r="Y46" s="112"/>
    </row>
    <row r="47" spans="1:25" ht="12.75">
      <c r="A47" s="110"/>
      <c r="B47" s="110"/>
      <c r="C47" s="111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2"/>
      <c r="S47" s="112"/>
      <c r="T47" s="112"/>
      <c r="U47" s="112"/>
      <c r="V47" s="112"/>
      <c r="W47" s="112"/>
      <c r="X47" s="112"/>
      <c r="Y47" s="112"/>
    </row>
    <row r="48" spans="1:25" ht="12.75">
      <c r="A48" s="110"/>
      <c r="B48" s="110"/>
      <c r="C48" s="111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2"/>
      <c r="S48" s="112"/>
      <c r="T48" s="112"/>
      <c r="U48" s="112"/>
      <c r="V48" s="112"/>
      <c r="W48" s="112"/>
      <c r="X48" s="112"/>
      <c r="Y48" s="112"/>
    </row>
    <row r="49" spans="1:25" ht="12.75">
      <c r="A49" s="110"/>
      <c r="B49" s="110"/>
      <c r="C49" s="11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2"/>
      <c r="S49" s="112"/>
      <c r="T49" s="112"/>
      <c r="U49" s="112"/>
      <c r="V49" s="112"/>
      <c r="W49" s="112"/>
      <c r="X49" s="112"/>
      <c r="Y49" s="112"/>
    </row>
  </sheetData>
  <sheetProtection/>
  <mergeCells count="36">
    <mergeCell ref="U6:U9"/>
    <mergeCell ref="V6:V9"/>
    <mergeCell ref="Y6:Y7"/>
    <mergeCell ref="O6:O9"/>
    <mergeCell ref="Q6:Q9"/>
    <mergeCell ref="R6:R9"/>
    <mergeCell ref="B21:E21"/>
    <mergeCell ref="L8:L9"/>
    <mergeCell ref="T8:T9"/>
    <mergeCell ref="X8:Y9"/>
    <mergeCell ref="B7:B9"/>
    <mergeCell ref="C7:C9"/>
    <mergeCell ref="D7:D9"/>
    <mergeCell ref="E7:E9"/>
    <mergeCell ref="S6:S9"/>
    <mergeCell ref="T6:T7"/>
    <mergeCell ref="X3:Y5"/>
    <mergeCell ref="F6:F9"/>
    <mergeCell ref="G6:G9"/>
    <mergeCell ref="H6:H9"/>
    <mergeCell ref="I6:I9"/>
    <mergeCell ref="J6:J9"/>
    <mergeCell ref="W6:W9"/>
    <mergeCell ref="X6:X7"/>
    <mergeCell ref="N6:N9"/>
    <mergeCell ref="P6:P9"/>
    <mergeCell ref="X10:X17"/>
    <mergeCell ref="Y10:Y17"/>
    <mergeCell ref="A2:M2"/>
    <mergeCell ref="A3:A9"/>
    <mergeCell ref="B3:E6"/>
    <mergeCell ref="F3:T5"/>
    <mergeCell ref="U3:W5"/>
    <mergeCell ref="K6:K9"/>
    <mergeCell ref="L6:L7"/>
    <mergeCell ref="M6:M9"/>
  </mergeCells>
  <dataValidations count="2">
    <dataValidation type="list" allowBlank="1" showInputMessage="1" showErrorMessage="1" sqref="K10:K18">
      <formula1>"Tak,Nie"</formula1>
    </dataValidation>
    <dataValidation operator="equal" allowBlank="1" showInputMessage="1" showErrorMessage="1" error="Numer VIN to unikalny ciąg 17 znaków." sqref="M10:M18"/>
  </dataValidations>
  <printOptions horizontalCentered="1"/>
  <pageMargins left="0.7874015748031497" right="0.7874015748031497" top="1.1811023622047245" bottom="0.7874015748031497" header="0.35433070866141736" footer="0.35433070866141736"/>
  <pageSetup fitToHeight="2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25">
      <selection activeCell="C49" sqref="C49"/>
    </sheetView>
  </sheetViews>
  <sheetFormatPr defaultColWidth="9.00390625" defaultRowHeight="12.75"/>
  <cols>
    <col min="1" max="1" width="45.875" style="32" bestFit="1" customWidth="1"/>
    <col min="2" max="2" width="13.25390625" style="36" bestFit="1" customWidth="1"/>
    <col min="3" max="3" width="25.00390625" style="37" customWidth="1"/>
    <col min="4" max="4" width="16.25390625" style="37" customWidth="1"/>
    <col min="5" max="16384" width="9.125" style="27" customWidth="1"/>
  </cols>
  <sheetData>
    <row r="1" spans="1:4" ht="10.5">
      <c r="A1" s="29" t="s">
        <v>12</v>
      </c>
      <c r="B1" s="30"/>
      <c r="C1" s="31"/>
      <c r="D1" s="31"/>
    </row>
    <row r="2" spans="2:4" ht="10.5">
      <c r="B2" s="33"/>
      <c r="C2" s="31"/>
      <c r="D2" s="31"/>
    </row>
    <row r="3" spans="1:4" ht="31.5">
      <c r="A3" s="38" t="s">
        <v>9</v>
      </c>
      <c r="B3" s="39" t="s">
        <v>15</v>
      </c>
      <c r="C3" s="40" t="s">
        <v>16</v>
      </c>
      <c r="D3" s="40" t="s">
        <v>25</v>
      </c>
    </row>
    <row r="4" spans="1:4" ht="34.5" customHeight="1">
      <c r="A4" s="23" t="s">
        <v>628</v>
      </c>
      <c r="B4" s="24">
        <v>50</v>
      </c>
      <c r="C4" s="26">
        <f>66512.54+773004.54+192655.68</f>
        <v>1032172.76</v>
      </c>
      <c r="D4" s="26"/>
    </row>
    <row r="5" spans="1:4" ht="52.5">
      <c r="A5" s="23" t="s">
        <v>627</v>
      </c>
      <c r="B5" s="24"/>
      <c r="C5" s="26"/>
      <c r="D5" s="26"/>
    </row>
    <row r="6" spans="1:4" ht="34.5" customHeight="1">
      <c r="A6" s="23" t="s">
        <v>481</v>
      </c>
      <c r="B6" s="24"/>
      <c r="C6" s="26"/>
      <c r="D6" s="26"/>
    </row>
    <row r="7" spans="1:4" ht="34.5" customHeight="1">
      <c r="A7" s="23" t="s">
        <v>37</v>
      </c>
      <c r="B7" s="24">
        <v>23</v>
      </c>
      <c r="C7" s="26"/>
      <c r="D7" s="26"/>
    </row>
    <row r="8" spans="1:4" ht="40.5" customHeight="1">
      <c r="A8" s="23" t="s">
        <v>38</v>
      </c>
      <c r="B8" s="24">
        <v>20</v>
      </c>
      <c r="C8" s="25"/>
      <c r="D8" s="26"/>
    </row>
    <row r="9" spans="1:4" ht="40.5" customHeight="1">
      <c r="A9" s="23" t="s">
        <v>39</v>
      </c>
      <c r="B9" s="24">
        <v>13</v>
      </c>
      <c r="C9" s="25"/>
      <c r="D9" s="26"/>
    </row>
    <row r="10" spans="1:4" ht="40.5" customHeight="1">
      <c r="A10" s="23" t="s">
        <v>503</v>
      </c>
      <c r="B10" s="24"/>
      <c r="C10" s="25"/>
      <c r="D10" s="26"/>
    </row>
    <row r="11" spans="1:4" ht="34.5" customHeight="1">
      <c r="A11" s="23" t="s">
        <v>40</v>
      </c>
      <c r="B11" s="24">
        <v>14</v>
      </c>
      <c r="C11" s="25"/>
      <c r="D11" s="26"/>
    </row>
    <row r="12" spans="1:4" ht="34.5" customHeight="1">
      <c r="A12" s="23" t="s">
        <v>41</v>
      </c>
      <c r="B12" s="24">
        <v>11</v>
      </c>
      <c r="C12" s="25"/>
      <c r="D12" s="26"/>
    </row>
    <row r="13" spans="1:4" ht="34.5" customHeight="1">
      <c r="A13" s="23" t="s">
        <v>42</v>
      </c>
      <c r="B13" s="24">
        <v>8</v>
      </c>
      <c r="C13" s="25"/>
      <c r="D13" s="26"/>
    </row>
    <row r="14" spans="1:4" ht="34.5" customHeight="1">
      <c r="A14" s="23" t="s">
        <v>43</v>
      </c>
      <c r="B14" s="24">
        <v>21</v>
      </c>
      <c r="C14" s="26"/>
      <c r="D14" s="26"/>
    </row>
    <row r="15" spans="1:4" ht="34.5" customHeight="1">
      <c r="A15" s="23" t="s">
        <v>44</v>
      </c>
      <c r="B15" s="24">
        <v>11</v>
      </c>
      <c r="C15" s="211">
        <f>172053.84+1249925.55</f>
        <v>1421979.3900000001</v>
      </c>
      <c r="D15" s="26">
        <v>142484.54</v>
      </c>
    </row>
    <row r="16" spans="1:4" ht="34.5" customHeight="1">
      <c r="A16" s="23" t="s">
        <v>45</v>
      </c>
      <c r="B16" s="24">
        <v>6</v>
      </c>
      <c r="C16" s="25"/>
      <c r="D16" s="26"/>
    </row>
    <row r="17" spans="1:4" ht="34.5" customHeight="1">
      <c r="A17" s="23" t="s">
        <v>46</v>
      </c>
      <c r="B17" s="24">
        <v>6</v>
      </c>
      <c r="C17" s="25"/>
      <c r="D17" s="26"/>
    </row>
    <row r="18" spans="1:4" ht="34.5" customHeight="1">
      <c r="A18" s="23" t="s">
        <v>47</v>
      </c>
      <c r="B18" s="24">
        <v>13</v>
      </c>
      <c r="C18" s="25"/>
      <c r="D18" s="26"/>
    </row>
    <row r="19" spans="1:4" ht="34.5" customHeight="1">
      <c r="A19" s="23" t="s">
        <v>48</v>
      </c>
      <c r="B19" s="24">
        <v>9</v>
      </c>
      <c r="C19" s="25"/>
      <c r="D19" s="26"/>
    </row>
    <row r="20" spans="1:4" ht="34.5" customHeight="1">
      <c r="A20" s="23" t="s">
        <v>49</v>
      </c>
      <c r="B20" s="24">
        <v>11</v>
      </c>
      <c r="C20" s="25"/>
      <c r="D20" s="26"/>
    </row>
    <row r="21" spans="1:4" ht="34.5" customHeight="1">
      <c r="A21" s="23" t="s">
        <v>50</v>
      </c>
      <c r="B21" s="24">
        <v>3</v>
      </c>
      <c r="C21" s="25"/>
      <c r="D21" s="26"/>
    </row>
    <row r="22" spans="1:4" ht="34.5" customHeight="1">
      <c r="A22" s="23" t="s">
        <v>51</v>
      </c>
      <c r="B22" s="24"/>
      <c r="C22" s="25"/>
      <c r="D22" s="26"/>
    </row>
    <row r="23" spans="1:4" ht="34.5" customHeight="1">
      <c r="A23" s="23" t="s">
        <v>501</v>
      </c>
      <c r="B23" s="24"/>
      <c r="C23" s="25"/>
      <c r="D23" s="26"/>
    </row>
    <row r="24" spans="1:4" ht="34.5" customHeight="1">
      <c r="A24" s="23" t="s">
        <v>502</v>
      </c>
      <c r="B24" s="24"/>
      <c r="C24" s="25"/>
      <c r="D24" s="26"/>
    </row>
    <row r="25" spans="1:4" ht="24.75" customHeight="1">
      <c r="A25" s="23"/>
      <c r="B25" s="34">
        <f>SUM(B4:B23)</f>
        <v>219</v>
      </c>
      <c r="C25" s="35">
        <f>SUM(C4:C23)</f>
        <v>2454152.1500000004</v>
      </c>
      <c r="D25" s="35">
        <f>SUM(D4:D23)</f>
        <v>142484.54</v>
      </c>
    </row>
    <row r="26" ht="10.5">
      <c r="A26" s="32" t="s">
        <v>24</v>
      </c>
    </row>
    <row r="29" ht="10.5" customHeight="1"/>
    <row r="30" ht="11.25" customHeight="1"/>
  </sheetData>
  <sheetProtection/>
  <printOptions horizontalCentered="1"/>
  <pageMargins left="0.7874015748031497" right="0.7874015748031497" top="1.1811023622047245" bottom="0.984251968503937" header="0.2755905511811024" footer="0.35433070866141736"/>
  <pageSetup fitToHeight="1" fitToWidth="1" horizontalDpi="300" verticalDpi="300" orientation="landscape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6.25390625" style="4" customWidth="1"/>
    <col min="2" max="2" width="56.375" style="5" customWidth="1"/>
    <col min="3" max="3" width="31.625" style="28" customWidth="1"/>
    <col min="4" max="16384" width="9.125" style="4" customWidth="1"/>
  </cols>
  <sheetData>
    <row r="2" spans="1:3" ht="22.5" customHeight="1">
      <c r="A2" s="273" t="s">
        <v>17</v>
      </c>
      <c r="B2" s="273"/>
      <c r="C2" s="273"/>
    </row>
    <row r="3" spans="1:3" ht="22.5" customHeight="1">
      <c r="A3" s="42" t="s">
        <v>14</v>
      </c>
      <c r="B3" s="274" t="s">
        <v>127</v>
      </c>
      <c r="C3" s="275"/>
    </row>
    <row r="4" spans="1:3" ht="19.5" customHeight="1">
      <c r="A4" s="41">
        <v>1</v>
      </c>
      <c r="B4" s="44" t="s">
        <v>126</v>
      </c>
      <c r="C4" s="134">
        <v>1387</v>
      </c>
    </row>
    <row r="5" spans="1:3" ht="19.5" customHeight="1">
      <c r="A5" s="41"/>
      <c r="B5" s="44"/>
      <c r="C5" s="45"/>
    </row>
    <row r="6" spans="1:3" ht="19.5" customHeight="1">
      <c r="A6" s="41"/>
      <c r="B6" s="44"/>
      <c r="C6" s="45"/>
    </row>
    <row r="7" spans="1:3" ht="19.5" customHeight="1">
      <c r="A7" s="41"/>
      <c r="B7" s="44"/>
      <c r="C7" s="45"/>
    </row>
    <row r="8" ht="11.25">
      <c r="B8" s="43"/>
    </row>
    <row r="9" ht="11.25">
      <c r="A9" s="4" t="s">
        <v>22</v>
      </c>
    </row>
  </sheetData>
  <sheetProtection/>
  <mergeCells count="2">
    <mergeCell ref="A2:C2"/>
    <mergeCell ref="B3:C3"/>
  </mergeCells>
  <printOptions/>
  <pageMargins left="0.7874015748031497" right="0.7874015748031497" top="1.1811023622047245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9.125" style="4" customWidth="1"/>
    <col min="2" max="2" width="23.25390625" style="4" customWidth="1"/>
    <col min="3" max="3" width="17.75390625" style="4" customWidth="1"/>
    <col min="4" max="16384" width="9.125" style="4" customWidth="1"/>
  </cols>
  <sheetData>
    <row r="1" ht="12" thickBot="1"/>
    <row r="2" spans="1:4" ht="19.5" customHeight="1" thickBot="1">
      <c r="A2" s="14" t="s">
        <v>21</v>
      </c>
      <c r="B2" s="15"/>
      <c r="C2" s="16">
        <v>24</v>
      </c>
      <c r="D2" s="17"/>
    </row>
    <row r="3" ht="19.5" customHeight="1"/>
    <row r="4" ht="19.5" customHeight="1" thickBot="1"/>
    <row r="5" spans="1:6" ht="19.5" customHeight="1" thickBot="1">
      <c r="A5" s="18" t="s">
        <v>20</v>
      </c>
      <c r="B5" s="19"/>
      <c r="C5" s="19"/>
      <c r="D5" s="19"/>
      <c r="E5" s="20"/>
      <c r="F5" s="21"/>
    </row>
    <row r="6" ht="19.5" customHeight="1"/>
    <row r="7" spans="1:6" ht="19.5" customHeight="1">
      <c r="A7" s="135" t="s">
        <v>14</v>
      </c>
      <c r="B7" s="135" t="s">
        <v>128</v>
      </c>
      <c r="C7" s="136" t="s">
        <v>129</v>
      </c>
      <c r="D7" s="136" t="s">
        <v>130</v>
      </c>
      <c r="E7" s="136" t="s">
        <v>131</v>
      </c>
      <c r="F7" s="136" t="s">
        <v>23</v>
      </c>
    </row>
    <row r="8" spans="1:6" ht="19.5" customHeight="1">
      <c r="A8" s="137">
        <v>1</v>
      </c>
      <c r="B8" s="137" t="s">
        <v>132</v>
      </c>
      <c r="C8" s="138">
        <v>10</v>
      </c>
      <c r="D8" s="138">
        <v>8</v>
      </c>
      <c r="E8" s="138">
        <v>8</v>
      </c>
      <c r="F8" s="138">
        <v>26</v>
      </c>
    </row>
    <row r="9" spans="1:6" ht="19.5" customHeight="1">
      <c r="A9" s="137">
        <v>2</v>
      </c>
      <c r="B9" s="137" t="s">
        <v>133</v>
      </c>
      <c r="C9" s="138">
        <v>10</v>
      </c>
      <c r="D9" s="138"/>
      <c r="E9" s="138">
        <v>8</v>
      </c>
      <c r="F9" s="138">
        <v>18</v>
      </c>
    </row>
    <row r="10" spans="1:6" ht="19.5" customHeight="1">
      <c r="A10" s="137">
        <v>3</v>
      </c>
      <c r="B10" s="137" t="s">
        <v>134</v>
      </c>
      <c r="C10" s="138">
        <v>10</v>
      </c>
      <c r="D10" s="138">
        <v>8</v>
      </c>
      <c r="E10" s="138">
        <v>8</v>
      </c>
      <c r="F10" s="138">
        <v>26</v>
      </c>
    </row>
    <row r="11" spans="1:6" ht="19.5" customHeight="1">
      <c r="A11" s="137">
        <v>4</v>
      </c>
      <c r="B11" s="137" t="s">
        <v>135</v>
      </c>
      <c r="C11" s="138">
        <v>10</v>
      </c>
      <c r="D11" s="138">
        <v>8</v>
      </c>
      <c r="E11" s="138">
        <v>8</v>
      </c>
      <c r="F11" s="138">
        <v>26</v>
      </c>
    </row>
    <row r="12" spans="1:6" ht="19.5" customHeight="1">
      <c r="A12" s="137">
        <v>5</v>
      </c>
      <c r="B12" s="137" t="s">
        <v>136</v>
      </c>
      <c r="C12" s="138">
        <v>10</v>
      </c>
      <c r="D12" s="138">
        <v>8</v>
      </c>
      <c r="E12" s="138">
        <v>8</v>
      </c>
      <c r="F12" s="138">
        <v>26</v>
      </c>
    </row>
    <row r="13" spans="1:6" ht="19.5" customHeight="1">
      <c r="A13" s="137">
        <v>6</v>
      </c>
      <c r="B13" s="137" t="s">
        <v>137</v>
      </c>
      <c r="C13" s="138">
        <v>10</v>
      </c>
      <c r="D13" s="138">
        <v>8</v>
      </c>
      <c r="E13" s="138">
        <v>8</v>
      </c>
      <c r="F13" s="138">
        <v>26</v>
      </c>
    </row>
    <row r="14" spans="1:6" ht="15.75">
      <c r="A14" s="137">
        <v>7</v>
      </c>
      <c r="B14" s="137" t="s">
        <v>138</v>
      </c>
      <c r="C14" s="138">
        <v>10</v>
      </c>
      <c r="D14" s="138">
        <v>8</v>
      </c>
      <c r="E14" s="138">
        <v>8</v>
      </c>
      <c r="F14" s="138">
        <v>26</v>
      </c>
    </row>
    <row r="15" spans="1:6" ht="15.75">
      <c r="A15" s="137">
        <v>8</v>
      </c>
      <c r="B15" s="137" t="s">
        <v>139</v>
      </c>
      <c r="C15" s="138">
        <v>10</v>
      </c>
      <c r="D15" s="138">
        <v>8</v>
      </c>
      <c r="E15" s="138">
        <v>8</v>
      </c>
      <c r="F15" s="138">
        <v>26</v>
      </c>
    </row>
    <row r="16" spans="1:6" ht="15.75">
      <c r="A16" s="137">
        <v>9</v>
      </c>
      <c r="B16" s="137" t="s">
        <v>140</v>
      </c>
      <c r="C16" s="138">
        <v>10</v>
      </c>
      <c r="D16" s="138">
        <v>8</v>
      </c>
      <c r="E16" s="138">
        <v>8</v>
      </c>
      <c r="F16" s="138">
        <v>26</v>
      </c>
    </row>
    <row r="17" spans="1:6" ht="15.75">
      <c r="A17" s="137">
        <v>10</v>
      </c>
      <c r="B17" s="137" t="s">
        <v>141</v>
      </c>
      <c r="C17" s="138">
        <v>10</v>
      </c>
      <c r="D17" s="138">
        <v>8</v>
      </c>
      <c r="E17" s="138">
        <v>8</v>
      </c>
      <c r="F17" s="138">
        <v>26</v>
      </c>
    </row>
    <row r="18" spans="1:6" ht="15.75">
      <c r="A18" s="135"/>
      <c r="B18" s="135" t="s">
        <v>23</v>
      </c>
      <c r="C18" s="136">
        <v>100</v>
      </c>
      <c r="D18" s="136">
        <v>72</v>
      </c>
      <c r="E18" s="136">
        <v>80</v>
      </c>
      <c r="F18" s="136">
        <v>252</v>
      </c>
    </row>
    <row r="25" ht="11.25">
      <c r="E25" s="4" t="s">
        <v>24</v>
      </c>
    </row>
  </sheetData>
  <sheetProtection/>
  <printOptions/>
  <pageMargins left="1.1811023622047245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51.75390625" style="1" customWidth="1"/>
    <col min="2" max="2" width="52.75390625" style="1" customWidth="1"/>
    <col min="3" max="3" width="37.375" style="1" customWidth="1"/>
    <col min="4" max="16384" width="9.125" style="1" customWidth="1"/>
  </cols>
  <sheetData>
    <row r="1" ht="12.75">
      <c r="A1" s="22" t="s">
        <v>18</v>
      </c>
    </row>
    <row r="3" spans="1:2" ht="12.75">
      <c r="A3" s="47" t="s">
        <v>142</v>
      </c>
      <c r="B3" s="47" t="s">
        <v>143</v>
      </c>
    </row>
    <row r="4" spans="1:2" ht="12.75">
      <c r="A4" s="46"/>
      <c r="B4" s="46"/>
    </row>
    <row r="5" spans="1:2" ht="12.75">
      <c r="A5" s="132" t="s">
        <v>144</v>
      </c>
      <c r="B5" s="132">
        <v>505.9</v>
      </c>
    </row>
    <row r="6" spans="1:2" ht="12.75">
      <c r="A6" s="132" t="s">
        <v>145</v>
      </c>
      <c r="B6" s="132">
        <v>4.41</v>
      </c>
    </row>
    <row r="7" spans="1:2" ht="12.75">
      <c r="A7" s="132" t="s">
        <v>146</v>
      </c>
      <c r="B7" s="132">
        <v>79.03</v>
      </c>
    </row>
    <row r="8" spans="1:2" ht="12.75">
      <c r="A8" s="132" t="s">
        <v>147</v>
      </c>
      <c r="B8" s="132">
        <v>29.35</v>
      </c>
    </row>
    <row r="9" spans="1:2" ht="12.75">
      <c r="A9" s="132"/>
      <c r="B9" s="132"/>
    </row>
    <row r="10" spans="1:2" ht="12.75">
      <c r="A10" s="139" t="s">
        <v>148</v>
      </c>
      <c r="B10" s="133">
        <f>SUM(B4:B9)</f>
        <v>618.69</v>
      </c>
    </row>
  </sheetData>
  <sheetProtection/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URZĄD GMINY</cp:lastModifiedBy>
  <cp:lastPrinted>2009-08-19T10:22:41Z</cp:lastPrinted>
  <dcterms:created xsi:type="dcterms:W3CDTF">2001-11-19T16:38:11Z</dcterms:created>
  <dcterms:modified xsi:type="dcterms:W3CDTF">2009-12-07T14:11:24Z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1320468272</vt:i4>
  </property>
  <property fmtid="{D5CDD505-2E9C-101B-9397-08002B2CF9AE}" pid="3" name="_EmailSubject">
    <vt:lpwstr>Załaczniki do SIWZ Czarnków</vt:lpwstr>
  </property>
  <property fmtid="{D5CDD505-2E9C-101B-9397-08002B2CF9AE}" pid="4" name="_AuthorEmail">
    <vt:lpwstr>anna.starba@maximus-broker.pl</vt:lpwstr>
  </property>
  <property fmtid="{D5CDD505-2E9C-101B-9397-08002B2CF9AE}" pid="5" name="_AuthorEmailDisplayName">
    <vt:lpwstr>Anna Starba</vt:lpwstr>
  </property>
  <property fmtid="{D5CDD505-2E9C-101B-9397-08002B2CF9AE}" pid="6" name="_ReviewingToolsShownOnce">
    <vt:lpwstr/>
  </property>
</Properties>
</file>